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3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3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G129</t>
        </r>
      </text>
    </comment>
  </commentList>
</comments>
</file>

<file path=xl/sharedStrings.xml><?xml version="1.0" encoding="utf-8"?>
<sst xmlns="http://schemas.openxmlformats.org/spreadsheetml/2006/main" count="652" uniqueCount="312">
  <si>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</si>
  <si>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</si>
  <si>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</si>
  <si>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</si>
  <si>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</si>
  <si>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</si>
  <si>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</si>
  <si>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</si>
  <si>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</si>
  <si>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</si>
  <si>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</si>
  <si>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</si>
  <si>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</si>
  <si>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</si>
  <si>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</si>
  <si>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</si>
  <si>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</si>
  <si>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</si>
  <si>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</si>
  <si>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</si>
  <si>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</si>
  <si>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</si>
  <si>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</si>
  <si>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</si>
  <si>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</si>
  <si>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</si>
  <si>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</si>
  <si>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</si>
  <si>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</si>
  <si>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</si>
  <si>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</si>
  <si>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</si>
  <si>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</si>
  <si>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</si>
  <si>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</si>
  <si>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</si>
  <si>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</si>
  <si>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</si>
  <si>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</si>
  <si>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</si>
  <si>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</si>
  <si>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</si>
  <si>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</si>
  <si>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</si>
  <si>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</si>
  <si>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</si>
  <si>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</si>
  <si>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</si>
  <si>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</si>
  <si>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</si>
  <si>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</si>
  <si>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</si>
  <si>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</si>
  <si>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</si>
  <si>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</si>
  <si>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</si>
  <si>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</si>
  <si>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</si>
  <si>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</si>
  <si>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</si>
  <si>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</si>
  <si>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</si>
  <si>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</si>
  <si>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</si>
  <si>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</si>
  <si>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</si>
  <si>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</si>
  <si>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</si>
  <si>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</si>
  <si>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</si>
  <si>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</si>
  <si>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</si>
  <si>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</si>
  <si>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</si>
  <si>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</si>
  <si>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</si>
  <si>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</si>
  <si>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</si>
  <si>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</si>
  <si>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</si>
  <si>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</si>
  <si>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</si>
  <si>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</si>
  <si>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</si>
  <si>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</si>
  <si>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</si>
  <si>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</si>
  <si>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</si>
  <si>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</si>
  <si>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</si>
  <si>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</si>
  <si>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</si>
  <si>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</si>
  <si>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</si>
  <si>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</si>
  <si>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</si>
  <si>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</si>
  <si>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</si>
  <si>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</si>
  <si>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</si>
  <si>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</si>
  <si>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</si>
  <si>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</si>
  <si>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</si>
  <si>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</si>
  <si>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</si>
  <si>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</si>
  <si>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</si>
  <si>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</si>
  <si>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Lennart Saari</t>
  </si>
  <si>
    <t>Brunnila</t>
  </si>
  <si>
    <t>RAI</t>
  </si>
  <si>
    <t>PAI</t>
  </si>
  <si>
    <t>Tukkasotka</t>
  </si>
  <si>
    <t>Rauvolanlahti</t>
  </si>
  <si>
    <t>Luhtakana</t>
  </si>
  <si>
    <t>Mustapääkerttu</t>
  </si>
  <si>
    <t>Takakirves</t>
  </si>
  <si>
    <t>Golfkentän kierto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</si>
  <si>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</si>
  <si>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</si>
  <si>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</si>
  <si>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</si>
  <si>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</si>
  <si>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</si>
  <si>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</si>
  <si>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</si>
  <si>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</si>
  <si>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</si>
  <si>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</si>
  <si>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</si>
  <si>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</si>
  <si>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</si>
  <si>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</si>
  <si>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</si>
  <si>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</si>
  <si>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</si>
  <si>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</si>
  <si>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</si>
  <si>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</si>
  <si>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</si>
  <si>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</si>
  <si>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</si>
  <si>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</si>
  <si>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</si>
  <si>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</si>
  <si>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</si>
  <si>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</si>
  <si>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</si>
  <si>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</si>
  <si>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</si>
  <si>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</si>
  <si>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</si>
  <si>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</si>
  <si>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</si>
  <si>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</si>
  <si>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</si>
  <si>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</si>
  <si>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</si>
  <si>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HAL</t>
  </si>
  <si>
    <t>Angelniemi</t>
  </si>
  <si>
    <t>*Asko Suoranta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</si>
  <si>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</si>
  <si>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</si>
  <si>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</si>
  <si>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</si>
  <si>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</si>
  <si>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</si>
  <si>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</si>
  <si>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</si>
  <si>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Ruokorauma</t>
  </si>
  <si>
    <t>Kohmo-Pääskyvuori</t>
  </si>
  <si>
    <t>*Petri Vainio</t>
  </si>
  <si>
    <t>Valkoselkätikka</t>
  </si>
  <si>
    <t>Tavi</t>
  </si>
  <si>
    <t>Pohjanpelto</t>
  </si>
  <si>
    <t>*Kim Kuntze</t>
  </si>
  <si>
    <t>*Jari Kårlund ja Raino Suni</t>
  </si>
  <si>
    <t>Sinisuohaukka</t>
  </si>
  <si>
    <t>Taviokuurna</t>
  </si>
  <si>
    <t>Kiparluoto</t>
  </si>
  <si>
    <t>Luolalanjärvi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</si>
  <si>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</si>
  <si>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</si>
  <si>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</si>
  <si>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</si>
  <si>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</si>
  <si>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</si>
  <si>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</si>
  <si>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TAI</t>
  </si>
  <si>
    <t>Keskusta-Kolkanaukko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</si>
  <si>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</si>
  <si>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</si>
  <si>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</si>
  <si>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</si>
  <si>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</si>
  <si>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</si>
  <si>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</si>
  <si>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</si>
  <si>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*Olli Kanerva, Ville Räihä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</si>
  <si>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</si>
  <si>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</si>
  <si>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</si>
  <si>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</si>
  <si>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</si>
  <si>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</si>
  <si>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</si>
  <si>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</si>
  <si>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</si>
  <si>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</si>
  <si>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</si>
  <si>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</si>
  <si>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</si>
  <si>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</si>
  <si>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</si>
  <si>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</si>
  <si>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</si>
  <si>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</si>
  <si>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</si>
  <si>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</si>
  <si>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</si>
  <si>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*Kari Airikkala, Aira Lukin</t>
  </si>
  <si>
    <t>NAU</t>
  </si>
  <si>
    <t>Ängsö</t>
  </si>
  <si>
    <t>Selkälokki</t>
  </si>
  <si>
    <t>*Heikki Lehtonen</t>
  </si>
  <si>
    <t>*Juha Kylänpää</t>
  </si>
  <si>
    <t>Muhkuri</t>
  </si>
  <si>
    <t>Jarmo Laine, Emma Kosonen</t>
  </si>
  <si>
    <t>2010-l</t>
  </si>
  <si>
    <t>Kaanaa-Pirilä</t>
  </si>
  <si>
    <t>*Harri Päivärinta</t>
  </si>
  <si>
    <t>MEL</t>
  </si>
  <si>
    <t>Tuohimaa</t>
  </si>
  <si>
    <t>Erkki Kallio</t>
  </si>
  <si>
    <t>ALA</t>
  </si>
  <si>
    <t>Koskenkylä</t>
  </si>
  <si>
    <t>*Pekka Salmi, Laine Petri, Juhani Salmi</t>
  </si>
  <si>
    <t>*Arvi Uotila, Jarmo Boman</t>
  </si>
  <si>
    <t>*Raimo Uusitalo</t>
  </si>
  <si>
    <t>Attu</t>
  </si>
  <si>
    <t>*Pettersson Kaj-Ove, Blomqvist Bertil, Duncker Marcus</t>
  </si>
  <si>
    <t>Merisirri</t>
  </si>
  <si>
    <t>Luotokirvinen</t>
  </si>
  <si>
    <t>Kettusirkku</t>
  </si>
  <si>
    <t>Yks/10 reittikm laskennassa
 syksyllä 2013</t>
  </si>
  <si>
    <t>Yks/10 reittikm 
vuodenvaihteessa 2013/14</t>
  </si>
  <si>
    <t>Yks/10 reittikm 
kevätlaskennassa 2014</t>
  </si>
  <si>
    <t>*Raimo Hyvönen, Saara Hyvönen</t>
  </si>
  <si>
    <t>*Kai Kankare, Koskinen Ari, Holmström Jukka, Lahtonen Ismo</t>
  </si>
  <si>
    <t>*Esa Lehikoinen</t>
  </si>
  <si>
    <t>Uusintalaskentojen 2009/10-12/13 yks./10km keskiarvo</t>
  </si>
  <si>
    <t>Vista</t>
  </si>
  <si>
    <t>Tapani Numminen, Matti Eloranta, Raino Suni</t>
  </si>
  <si>
    <t>Merihanhi</t>
  </si>
  <si>
    <t>Pikkujoutsen</t>
  </si>
  <si>
    <t>*Jorma Tenovuo ja yksi muu henkilö</t>
  </si>
  <si>
    <t>*Ina-Sabrina Tirri</t>
  </si>
  <si>
    <t>Keskusta-Parsila</t>
  </si>
  <si>
    <t>*Uppstu, Peter</t>
  </si>
  <si>
    <t>*Kim Kuntze, Sebastian Andrejeff, Pyry Herva</t>
  </si>
  <si>
    <t>*Rauno Laine, Jouni Nummenpää</t>
  </si>
  <si>
    <t>KEM</t>
  </si>
  <si>
    <t>Sandö</t>
  </si>
  <si>
    <t>*Jari Kårlund</t>
  </si>
  <si>
    <t>TAR</t>
  </si>
  <si>
    <t>*Rainer Grönholm ja neljä muuta laskijaa</t>
  </si>
  <si>
    <t>*Pekka Alho, Tom Lindbom</t>
  </si>
  <si>
    <t>*Markku Hyvönen, Reko Leino</t>
  </si>
  <si>
    <t>*Lähteenoja Jari, Sällylä, Seppo</t>
  </si>
  <si>
    <t>Heisala</t>
  </si>
  <si>
    <t>*Koskela Tapio, Talja Kristiina, Sihvo Kirsi, Korhonen Markku</t>
  </si>
  <si>
    <t>MAS</t>
  </si>
  <si>
    <t>Ohensaari</t>
  </si>
  <si>
    <t>*Juuti Jyri, Juuti Elmeri</t>
  </si>
  <si>
    <t>Halikonlahti</t>
  </si>
  <si>
    <t>Veijo Peltola</t>
  </si>
  <si>
    <t>*Koskinen Ari, Koskinen Kaija, Kankare Kai, Tiihonen Kirsi</t>
  </si>
  <si>
    <t>Vuoden 2013 määrä suhteessa 2010-luvun keskiarvoon</t>
  </si>
  <si>
    <t>*Ilona Heiskari</t>
  </si>
  <si>
    <t>*Arvi Uotila, Tuomas Uotila, Jarmo Boman</t>
  </si>
  <si>
    <t>Esko Gustafsson</t>
  </si>
  <si>
    <t>Metsähanhi</t>
  </si>
  <si>
    <t>HOU</t>
  </si>
  <si>
    <t>Kivimo</t>
  </si>
  <si>
    <t>*Rainio Kalle</t>
  </si>
  <si>
    <t>Kurki</t>
  </si>
  <si>
    <t>Osmo Kivivuori, Petri Varjonen, Kari Ahtiainen</t>
  </si>
  <si>
    <t>*Markus Rantala</t>
  </si>
  <si>
    <t>Pansio-Perno</t>
  </si>
  <si>
    <t>*Markus Ahola</t>
  </si>
  <si>
    <t>SÄR</t>
  </si>
  <si>
    <t>Förby-Finby</t>
  </si>
  <si>
    <t>Forby-Finby</t>
  </si>
  <si>
    <t>*Ekblom Hannu, Ekblom Raija, Loivaranta Pekka, Loivaranta Aino, Helle Timo, Koskinen Kalevi</t>
  </si>
  <si>
    <t>Vartsala</t>
  </si>
  <si>
    <t>*Seppo Kallio, Sirpa Kallio</t>
  </si>
  <si>
    <t>Satama</t>
  </si>
  <si>
    <t>*Kari Saari, Tero Saari</t>
  </si>
  <si>
    <t>Stortervo-Mågby</t>
  </si>
  <si>
    <t>*Tom Ahlström</t>
  </si>
  <si>
    <t>Halinen-Lonttinen</t>
  </si>
  <si>
    <t>*Timo Leino</t>
  </si>
  <si>
    <t>Kunstenniemi</t>
  </si>
  <si>
    <t>*Jukka Lehtinen</t>
  </si>
  <si>
    <t>Sirkkula</t>
  </si>
  <si>
    <t>*Jari Lähteenoja, Sällylä Seppo</t>
  </si>
  <si>
    <t>Katariinanlaakso-Ala-Lemu</t>
  </si>
  <si>
    <t>*Raimo Lehtonen, Moberg Hannu, Lehtonen Tommi</t>
  </si>
  <si>
    <t>Röödilä</t>
  </si>
  <si>
    <t>*Timo Nurmi</t>
  </si>
  <si>
    <t>Muhkuri II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</si>
</sst>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" sqref="P6"/>
    </sheetView>
  </sheetViews>
  <sheetFormatPr defaultColWidth="5.7109375" defaultRowHeight="12.75"/>
  <cols>
    <col min="1" max="1" width="17.140625" style="1" customWidth="1"/>
    <col min="2" max="7" width="5.7109375" style="1" customWidth="1"/>
    <col min="8" max="14" width="6.57421875" style="0" customWidth="1"/>
    <col min="15" max="15" width="7.28125" style="0" customWidth="1"/>
    <col min="16" max="16" width="6.57421875" style="0" customWidth="1"/>
    <col min="17" max="17" width="6.57421875" style="64" customWidth="1"/>
    <col min="18" max="19" width="6.57421875" style="0" customWidth="1"/>
    <col min="20" max="20" width="6.57421875" style="0" bestFit="1" customWidth="1"/>
    <col min="21" max="24" width="6.57421875" style="0" customWidth="1"/>
  </cols>
  <sheetData>
    <row r="1" ht="12.75">
      <c r="A1" s="1" t="s">
        <v>86</v>
      </c>
    </row>
    <row r="2" spans="1:78" s="4" customFormat="1" ht="129.75" customHeight="1">
      <c r="A2" s="3"/>
      <c r="B2" s="22" t="s">
        <v>121</v>
      </c>
      <c r="C2" s="22" t="s">
        <v>122</v>
      </c>
      <c r="D2" s="22" t="s">
        <v>123</v>
      </c>
      <c r="E2" s="22" t="s">
        <v>124</v>
      </c>
      <c r="F2" s="22" t="s">
        <v>185</v>
      </c>
      <c r="G2" s="22" t="s">
        <v>251</v>
      </c>
      <c r="H2" s="68" t="s">
        <v>193</v>
      </c>
      <c r="I2" s="68" t="s">
        <v>193</v>
      </c>
      <c r="J2" s="68" t="s">
        <v>193</v>
      </c>
      <c r="K2" s="68" t="s">
        <v>193</v>
      </c>
      <c r="L2" s="81" t="s">
        <v>133</v>
      </c>
      <c r="M2" s="81" t="s">
        <v>134</v>
      </c>
      <c r="N2" s="81" t="s">
        <v>148</v>
      </c>
      <c r="O2" s="90" t="s">
        <v>278</v>
      </c>
      <c r="P2" s="51" t="s">
        <v>236</v>
      </c>
      <c r="Q2" s="67" t="s">
        <v>205</v>
      </c>
      <c r="R2" s="51" t="s">
        <v>160</v>
      </c>
      <c r="S2" s="51" t="s">
        <v>284</v>
      </c>
      <c r="T2" s="50" t="s">
        <v>135</v>
      </c>
      <c r="U2" s="50" t="s">
        <v>307</v>
      </c>
      <c r="V2" s="50" t="s">
        <v>175</v>
      </c>
      <c r="W2" s="50" t="s">
        <v>263</v>
      </c>
      <c r="X2" s="50" t="s">
        <v>201</v>
      </c>
      <c r="Y2" s="50" t="s">
        <v>94</v>
      </c>
      <c r="Z2" s="50" t="s">
        <v>180</v>
      </c>
      <c r="AA2" s="51" t="s">
        <v>74</v>
      </c>
      <c r="AB2" s="51" t="s">
        <v>295</v>
      </c>
      <c r="AC2" s="52" t="s">
        <v>82</v>
      </c>
      <c r="AD2" s="49" t="s">
        <v>83</v>
      </c>
      <c r="AE2" s="49" t="s">
        <v>107</v>
      </c>
      <c r="AF2" s="49" t="s">
        <v>143</v>
      </c>
      <c r="AG2" s="49" t="s">
        <v>273</v>
      </c>
      <c r="AH2" s="49" t="s">
        <v>233</v>
      </c>
      <c r="AI2" s="49" t="s">
        <v>96</v>
      </c>
      <c r="AJ2" s="49" t="s">
        <v>119</v>
      </c>
      <c r="AK2" s="49" t="s">
        <v>258</v>
      </c>
      <c r="AL2" s="49" t="s">
        <v>181</v>
      </c>
      <c r="AM2" s="49" t="s">
        <v>297</v>
      </c>
      <c r="AN2" s="49" t="s">
        <v>223</v>
      </c>
      <c r="AO2" s="49" t="s">
        <v>138</v>
      </c>
      <c r="AP2" s="49" t="s">
        <v>252</v>
      </c>
      <c r="AQ2" s="49" t="s">
        <v>240</v>
      </c>
      <c r="AR2" s="49" t="s">
        <v>270</v>
      </c>
      <c r="AS2" s="49" t="s">
        <v>299</v>
      </c>
      <c r="AT2" s="49" t="s">
        <v>150</v>
      </c>
      <c r="AU2" s="49" t="s">
        <v>163</v>
      </c>
      <c r="AV2" s="49" t="s">
        <v>230</v>
      </c>
      <c r="AW2" s="49" t="s">
        <v>144</v>
      </c>
      <c r="AX2" s="49" t="s">
        <v>140</v>
      </c>
      <c r="AY2" s="49" t="s">
        <v>188</v>
      </c>
      <c r="AZ2" s="49" t="s">
        <v>78</v>
      </c>
      <c r="BA2" s="49" t="s">
        <v>98</v>
      </c>
      <c r="BB2" s="49" t="s">
        <v>146</v>
      </c>
      <c r="BC2" s="49" t="s">
        <v>303</v>
      </c>
      <c r="BD2" s="49" t="s">
        <v>170</v>
      </c>
      <c r="BE2" s="49" t="s">
        <v>309</v>
      </c>
      <c r="BF2" s="49" t="s">
        <v>275</v>
      </c>
      <c r="BG2" s="49" t="s">
        <v>143</v>
      </c>
      <c r="BH2" s="49" t="s">
        <v>157</v>
      </c>
      <c r="BI2" s="49" t="s">
        <v>305</v>
      </c>
      <c r="BJ2" s="49" t="s">
        <v>143</v>
      </c>
      <c r="BK2" s="49" t="s">
        <v>292</v>
      </c>
      <c r="BL2" s="49" t="s">
        <v>190</v>
      </c>
      <c r="BM2" s="49" t="s">
        <v>196</v>
      </c>
      <c r="BN2" s="49" t="s">
        <v>301</v>
      </c>
      <c r="BO2" s="49" t="s">
        <v>91</v>
      </c>
      <c r="BP2" s="49" t="s">
        <v>171</v>
      </c>
      <c r="BQ2" s="49" t="s">
        <v>227</v>
      </c>
      <c r="BR2" s="49" t="s">
        <v>289</v>
      </c>
      <c r="BS2" s="49" t="s">
        <v>114</v>
      </c>
      <c r="BT2" s="49" t="s">
        <v>167</v>
      </c>
      <c r="BU2" s="49" t="s">
        <v>165</v>
      </c>
      <c r="BV2" s="49" t="s">
        <v>117</v>
      </c>
      <c r="BW2" s="49" t="s">
        <v>118</v>
      </c>
      <c r="BX2" s="49" t="s">
        <v>186</v>
      </c>
      <c r="BY2" s="49" t="s">
        <v>100</v>
      </c>
      <c r="BZ2" s="49" t="s">
        <v>103</v>
      </c>
    </row>
    <row r="3" spans="1:78" s="6" customFormat="1" ht="12.75">
      <c r="A3" s="5"/>
      <c r="B3" s="87" t="s">
        <v>125</v>
      </c>
      <c r="C3" s="80" t="s">
        <v>126</v>
      </c>
      <c r="D3" s="88" t="s">
        <v>127</v>
      </c>
      <c r="E3" s="80" t="s">
        <v>128</v>
      </c>
      <c r="F3" s="39" t="s">
        <v>129</v>
      </c>
      <c r="G3" s="80" t="s">
        <v>229</v>
      </c>
      <c r="H3" s="26">
        <v>2010</v>
      </c>
      <c r="I3" s="26">
        <v>2011</v>
      </c>
      <c r="J3" s="26">
        <v>2012</v>
      </c>
      <c r="K3" s="26">
        <v>2013</v>
      </c>
      <c r="L3" s="82">
        <v>2014</v>
      </c>
      <c r="M3" s="82">
        <v>2014</v>
      </c>
      <c r="N3" s="82">
        <v>2014</v>
      </c>
      <c r="O3" s="26"/>
      <c r="P3" s="26" t="s">
        <v>235</v>
      </c>
      <c r="Q3" s="65" t="s">
        <v>204</v>
      </c>
      <c r="R3" s="26" t="s">
        <v>159</v>
      </c>
      <c r="S3" s="26" t="s">
        <v>283</v>
      </c>
      <c r="T3" s="6" t="s">
        <v>75</v>
      </c>
      <c r="U3" s="6" t="s">
        <v>75</v>
      </c>
      <c r="V3" s="6" t="s">
        <v>75</v>
      </c>
      <c r="W3" s="6" t="s">
        <v>262</v>
      </c>
      <c r="X3" s="6" t="s">
        <v>200</v>
      </c>
      <c r="Y3" s="6" t="s">
        <v>93</v>
      </c>
      <c r="Z3" s="6" t="s">
        <v>73</v>
      </c>
      <c r="AA3" s="6" t="s">
        <v>73</v>
      </c>
      <c r="AB3" s="6" t="s">
        <v>73</v>
      </c>
      <c r="AC3" s="6" t="s">
        <v>0</v>
      </c>
      <c r="AD3" s="6" t="s">
        <v>0</v>
      </c>
      <c r="AE3" s="6" t="s">
        <v>106</v>
      </c>
      <c r="AF3" s="6" t="s">
        <v>158</v>
      </c>
      <c r="AG3" s="6" t="s">
        <v>272</v>
      </c>
      <c r="AH3" s="6" t="s">
        <v>232</v>
      </c>
      <c r="AI3" s="6" t="s">
        <v>95</v>
      </c>
      <c r="AJ3" s="6" t="s">
        <v>95</v>
      </c>
      <c r="AK3" s="6" t="s">
        <v>85</v>
      </c>
      <c r="AL3" s="6" t="s">
        <v>162</v>
      </c>
      <c r="AM3" s="6" t="s">
        <v>162</v>
      </c>
      <c r="AN3" s="6" t="s">
        <v>222</v>
      </c>
      <c r="AO3" s="6" t="s">
        <v>112</v>
      </c>
      <c r="AP3" s="6" t="s">
        <v>112</v>
      </c>
      <c r="AQ3" s="6" t="s">
        <v>104</v>
      </c>
      <c r="AR3" s="6" t="s">
        <v>104</v>
      </c>
      <c r="AS3" s="6" t="s">
        <v>104</v>
      </c>
      <c r="AT3" s="6" t="s">
        <v>149</v>
      </c>
      <c r="AU3" s="6" t="s">
        <v>111</v>
      </c>
      <c r="AV3" s="6" t="s">
        <v>111</v>
      </c>
      <c r="AW3" s="6" t="s">
        <v>111</v>
      </c>
      <c r="AX3" s="6" t="s">
        <v>139</v>
      </c>
      <c r="AY3" s="6" t="s">
        <v>139</v>
      </c>
      <c r="AZ3" s="6" t="s">
        <v>77</v>
      </c>
      <c r="BA3" s="6" t="s">
        <v>77</v>
      </c>
      <c r="BB3" s="6" t="s">
        <v>77</v>
      </c>
      <c r="BC3" s="6" t="s">
        <v>77</v>
      </c>
      <c r="BD3" s="6" t="s">
        <v>77</v>
      </c>
      <c r="BE3" s="6" t="s">
        <v>77</v>
      </c>
      <c r="BF3" s="6" t="s">
        <v>156</v>
      </c>
      <c r="BG3" s="6" t="s">
        <v>156</v>
      </c>
      <c r="BH3" s="6" t="s">
        <v>156</v>
      </c>
      <c r="BI3" s="6" t="s">
        <v>156</v>
      </c>
      <c r="BJ3" s="6" t="s">
        <v>142</v>
      </c>
      <c r="BK3" s="6" t="s">
        <v>291</v>
      </c>
      <c r="BL3" s="6" t="s">
        <v>189</v>
      </c>
      <c r="BM3" s="6" t="s">
        <v>265</v>
      </c>
      <c r="BN3" s="6" t="s">
        <v>81</v>
      </c>
      <c r="BO3" s="6" t="s">
        <v>81</v>
      </c>
      <c r="BP3" s="6" t="s">
        <v>81</v>
      </c>
      <c r="BQ3" s="6" t="s">
        <v>81</v>
      </c>
      <c r="BR3" s="6" t="s">
        <v>81</v>
      </c>
      <c r="BS3" s="6" t="s">
        <v>81</v>
      </c>
      <c r="BT3" s="6" t="s">
        <v>81</v>
      </c>
      <c r="BU3" s="6" t="s">
        <v>81</v>
      </c>
      <c r="BV3" s="6" t="s">
        <v>81</v>
      </c>
      <c r="BW3" s="6" t="s">
        <v>99</v>
      </c>
      <c r="BX3" s="6" t="s">
        <v>99</v>
      </c>
      <c r="BY3" s="6" t="s">
        <v>99</v>
      </c>
      <c r="BZ3" s="6" t="s">
        <v>102</v>
      </c>
    </row>
    <row r="4" spans="1:78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5">
        <v>479.7</v>
      </c>
      <c r="G4" s="55">
        <f>(H4+I4+J4+K4)/4</f>
        <v>525.725</v>
      </c>
      <c r="H4" s="28">
        <v>607</v>
      </c>
      <c r="I4" s="28">
        <v>509</v>
      </c>
      <c r="J4" s="28">
        <v>495.2</v>
      </c>
      <c r="K4" s="28">
        <v>491.7</v>
      </c>
      <c r="L4" s="83">
        <f>SUM(N4)</f>
        <v>604</v>
      </c>
      <c r="M4" s="83">
        <f>COUNT(P4:BZ4)</f>
        <v>63</v>
      </c>
      <c r="N4" s="83">
        <f>SUM(P4:IV4)</f>
        <v>604</v>
      </c>
      <c r="O4" s="20"/>
      <c r="P4" s="60">
        <v>10</v>
      </c>
      <c r="Q4" s="16">
        <v>13.2</v>
      </c>
      <c r="R4" s="14">
        <v>11</v>
      </c>
      <c r="S4" s="14">
        <v>8.1</v>
      </c>
      <c r="T4" s="14">
        <v>12</v>
      </c>
      <c r="U4" s="14">
        <v>10.2</v>
      </c>
      <c r="V4" s="14">
        <v>10.2</v>
      </c>
      <c r="W4" s="14">
        <v>5.7</v>
      </c>
      <c r="X4" s="14">
        <v>7</v>
      </c>
      <c r="Y4" s="14">
        <v>11</v>
      </c>
      <c r="Z4" s="14">
        <v>10.6</v>
      </c>
      <c r="AA4" s="15">
        <v>10.2</v>
      </c>
      <c r="AB4" s="15">
        <v>9.5</v>
      </c>
      <c r="AC4" s="19">
        <v>6.6</v>
      </c>
      <c r="AD4" s="13">
        <v>11.6</v>
      </c>
      <c r="AE4" s="13">
        <v>8.3</v>
      </c>
      <c r="AF4" s="18">
        <v>11</v>
      </c>
      <c r="AG4" s="18">
        <v>5.1</v>
      </c>
      <c r="AH4" s="18">
        <v>10.6</v>
      </c>
      <c r="AI4" s="16">
        <v>11.3</v>
      </c>
      <c r="AJ4" s="16">
        <v>7.3</v>
      </c>
      <c r="AK4" s="16">
        <v>11.6</v>
      </c>
      <c r="AL4" s="16">
        <v>5.5</v>
      </c>
      <c r="AM4" s="16">
        <v>13</v>
      </c>
      <c r="AN4" s="16">
        <v>3.8</v>
      </c>
      <c r="AO4" s="16">
        <v>12.4</v>
      </c>
      <c r="AP4" s="16">
        <v>10.5</v>
      </c>
      <c r="AQ4" s="16">
        <v>10.5</v>
      </c>
      <c r="AR4" s="16">
        <v>11.5</v>
      </c>
      <c r="AS4" s="16">
        <v>11.5</v>
      </c>
      <c r="AT4" s="16">
        <v>10.7</v>
      </c>
      <c r="AU4" s="14">
        <v>9.3</v>
      </c>
      <c r="AV4" s="14">
        <v>12</v>
      </c>
      <c r="AW4" s="14">
        <v>6.2</v>
      </c>
      <c r="AX4" s="14">
        <v>11</v>
      </c>
      <c r="AY4" s="14">
        <v>9.2</v>
      </c>
      <c r="AZ4" s="14">
        <v>31</v>
      </c>
      <c r="BA4" s="14">
        <v>10.7</v>
      </c>
      <c r="BB4" s="14">
        <v>10.4</v>
      </c>
      <c r="BC4" s="14">
        <v>16.6</v>
      </c>
      <c r="BD4" s="14">
        <v>10.5</v>
      </c>
      <c r="BE4" s="14">
        <v>7</v>
      </c>
      <c r="BF4" s="14">
        <v>6</v>
      </c>
      <c r="BG4" s="14">
        <v>10</v>
      </c>
      <c r="BH4" s="14">
        <v>6</v>
      </c>
      <c r="BI4" s="14">
        <v>5.7</v>
      </c>
      <c r="BJ4" s="14">
        <v>7.6</v>
      </c>
      <c r="BK4" s="14">
        <v>7.1</v>
      </c>
      <c r="BL4" s="14">
        <v>8</v>
      </c>
      <c r="BM4" s="14">
        <v>12</v>
      </c>
      <c r="BN4" s="14">
        <v>10</v>
      </c>
      <c r="BO4" s="14">
        <v>7.6</v>
      </c>
      <c r="BP4" s="14">
        <v>9.4</v>
      </c>
      <c r="BQ4" s="14">
        <v>7.5</v>
      </c>
      <c r="BR4" s="14">
        <v>9.9</v>
      </c>
      <c r="BS4" s="14">
        <v>6.2</v>
      </c>
      <c r="BT4" s="14">
        <v>8</v>
      </c>
      <c r="BU4" s="14">
        <v>8.3</v>
      </c>
      <c r="BV4" s="14">
        <v>7.5</v>
      </c>
      <c r="BW4" s="14">
        <v>11</v>
      </c>
      <c r="BX4" s="14">
        <v>8</v>
      </c>
      <c r="BY4" s="14">
        <v>4.7</v>
      </c>
      <c r="BZ4" s="18">
        <v>8.1</v>
      </c>
    </row>
    <row r="5" spans="1:78" ht="12.75">
      <c r="A5" s="61" t="s">
        <v>206</v>
      </c>
      <c r="B5" s="40"/>
      <c r="C5" s="41"/>
      <c r="D5" s="79" t="s">
        <v>207</v>
      </c>
      <c r="E5" s="78" t="s">
        <v>207</v>
      </c>
      <c r="F5" s="55"/>
      <c r="G5" s="37">
        <f aca="true" t="shared" si="0" ref="G5:G72">(H5+I5+J5+K5)/4</f>
        <v>0.005048465266558965</v>
      </c>
      <c r="H5" s="28"/>
      <c r="I5" s="28"/>
      <c r="J5" s="27">
        <v>0.02019386106623586</v>
      </c>
      <c r="K5" s="27"/>
      <c r="L5" s="54">
        <f>N5*10/$L$4</f>
        <v>0</v>
      </c>
      <c r="M5" s="84">
        <f>COUNT(P5:BZ5)</f>
        <v>0</v>
      </c>
      <c r="N5" s="84">
        <f>SUM(P5:IV5)</f>
        <v>0</v>
      </c>
      <c r="O5" s="91">
        <f aca="true" t="shared" si="1" ref="O5:O68">IF(COUNT(H5:K5)=0,"",IF(SUM(H5:K5)/COUNT($H$4:$K$4)&lt;0.1,"",IF(L5&lt;0.1,"",L5/(SUM(H5:K5)/COUNT($H$4:$K$4)))))</f>
      </c>
      <c r="P5" s="20"/>
      <c r="Q5" s="60"/>
      <c r="R5" s="57"/>
      <c r="S5" s="57"/>
      <c r="T5" s="57"/>
      <c r="U5" s="57"/>
      <c r="V5" s="57"/>
      <c r="W5" s="57"/>
      <c r="X5" s="57"/>
      <c r="Y5" s="57"/>
      <c r="Z5" s="57"/>
      <c r="AA5" s="48"/>
      <c r="AB5" s="48"/>
      <c r="AC5" s="58"/>
      <c r="AD5" s="56"/>
      <c r="AE5" s="56"/>
      <c r="AF5" s="59"/>
      <c r="AG5" s="59"/>
      <c r="AH5" s="59"/>
      <c r="AI5" s="60"/>
      <c r="AJ5" s="60"/>
      <c r="AK5" s="60"/>
      <c r="AL5" s="60"/>
      <c r="AM5" s="60"/>
      <c r="AN5" s="20"/>
      <c r="AO5" s="60"/>
      <c r="AP5" s="60"/>
      <c r="AQ5" s="60"/>
      <c r="AR5" s="60"/>
      <c r="AS5" s="60"/>
      <c r="AT5" s="60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9"/>
    </row>
    <row r="6" spans="1:78" ht="12.75">
      <c r="A6" s="61" t="s">
        <v>217</v>
      </c>
      <c r="B6" s="40"/>
      <c r="C6" s="78" t="s">
        <v>207</v>
      </c>
      <c r="D6" s="70"/>
      <c r="E6" s="71"/>
      <c r="F6" s="55"/>
      <c r="G6" s="37">
        <f t="shared" si="0"/>
        <v>0</v>
      </c>
      <c r="H6" s="28"/>
      <c r="I6" s="28"/>
      <c r="J6" s="27"/>
      <c r="K6" s="27"/>
      <c r="L6" s="54">
        <f>N6*10/$L$4</f>
        <v>0</v>
      </c>
      <c r="M6" s="85">
        <f aca="true" t="shared" si="2" ref="M6:M74">COUNT(P6:BZ6)</f>
        <v>0</v>
      </c>
      <c r="N6" s="85">
        <f>SUM(P6:IV6)</f>
        <v>0</v>
      </c>
      <c r="O6" s="91">
        <f t="shared" si="1"/>
      </c>
      <c r="P6" s="20"/>
      <c r="Q6" s="60"/>
      <c r="R6" s="57"/>
      <c r="S6" s="57"/>
      <c r="T6" s="57"/>
      <c r="U6" s="57"/>
      <c r="V6" s="57"/>
      <c r="W6" s="57"/>
      <c r="X6" s="57"/>
      <c r="Y6" s="57"/>
      <c r="Z6" s="57"/>
      <c r="AA6" s="48"/>
      <c r="AB6" s="48"/>
      <c r="AC6" s="58"/>
      <c r="AD6" s="56"/>
      <c r="AE6" s="56"/>
      <c r="AF6" s="59"/>
      <c r="AG6" s="59"/>
      <c r="AH6" s="59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9"/>
    </row>
    <row r="7" spans="1:78" ht="12.75">
      <c r="A7" s="61" t="s">
        <v>182</v>
      </c>
      <c r="B7" s="40"/>
      <c r="C7" s="41"/>
      <c r="D7" s="13"/>
      <c r="E7" s="41">
        <v>0.01</v>
      </c>
      <c r="F7" s="37">
        <v>0.01</v>
      </c>
      <c r="G7" s="37">
        <f t="shared" si="0"/>
        <v>0.005084401057555419</v>
      </c>
      <c r="H7" s="27"/>
      <c r="I7" s="27"/>
      <c r="J7" s="27"/>
      <c r="K7" s="27">
        <v>0.020337604230221677</v>
      </c>
      <c r="L7" s="54">
        <f>N7*10/$L$4</f>
        <v>0.09933774834437085</v>
      </c>
      <c r="M7" s="93">
        <f t="shared" si="2"/>
        <v>3</v>
      </c>
      <c r="N7" s="93">
        <f>SUM(P7:IV7)</f>
        <v>6</v>
      </c>
      <c r="O7" s="91">
        <f t="shared" si="1"/>
      </c>
      <c r="P7" s="20"/>
      <c r="Q7" s="20"/>
      <c r="R7" s="57"/>
      <c r="S7" s="57"/>
      <c r="T7" s="57"/>
      <c r="U7" s="57"/>
      <c r="V7" s="57"/>
      <c r="W7" s="57"/>
      <c r="X7" s="57"/>
      <c r="Y7" s="57"/>
      <c r="Z7" s="28">
        <v>1</v>
      </c>
      <c r="AA7" s="48"/>
      <c r="AB7" s="48"/>
      <c r="AC7" s="58"/>
      <c r="AD7" s="56"/>
      <c r="AE7" s="56"/>
      <c r="AF7" s="56"/>
      <c r="AG7" s="56"/>
      <c r="AH7" s="56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28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28">
        <v>1</v>
      </c>
      <c r="BS7" s="57"/>
      <c r="BT7" s="57"/>
      <c r="BU7" s="57"/>
      <c r="BV7" s="57"/>
      <c r="BW7" s="28">
        <v>4</v>
      </c>
      <c r="BX7" s="57"/>
      <c r="BY7" s="57"/>
      <c r="BZ7" s="59"/>
    </row>
    <row r="8" spans="1:38" ht="12.75">
      <c r="A8" s="1" t="s">
        <v>2</v>
      </c>
      <c r="B8" s="36"/>
      <c r="C8" s="76" t="s">
        <v>207</v>
      </c>
      <c r="D8" s="76" t="s">
        <v>207</v>
      </c>
      <c r="E8" s="36">
        <v>0.34</v>
      </c>
      <c r="F8" s="37">
        <v>0.031</v>
      </c>
      <c r="G8" s="37">
        <f t="shared" si="0"/>
        <v>0.3484251991787419</v>
      </c>
      <c r="H8" s="27"/>
      <c r="I8" s="27">
        <v>0.1</v>
      </c>
      <c r="J8" s="27">
        <v>1.1106623586429722</v>
      </c>
      <c r="K8" s="27">
        <v>0.1830384380719951</v>
      </c>
      <c r="L8" s="54">
        <f>N8*10/$L$4</f>
        <v>0.6456953642384106</v>
      </c>
      <c r="M8" s="85">
        <f t="shared" si="2"/>
        <v>4</v>
      </c>
      <c r="N8" s="85">
        <f>SUM(P8:IV8)</f>
        <v>39</v>
      </c>
      <c r="O8" s="91">
        <f t="shared" si="1"/>
        <v>1.853182162944447</v>
      </c>
      <c r="P8" s="20"/>
      <c r="Q8" s="20"/>
      <c r="R8" s="28"/>
      <c r="S8" s="28">
        <v>1</v>
      </c>
      <c r="X8">
        <v>36</v>
      </c>
      <c r="AB8">
        <v>1</v>
      </c>
      <c r="AL8">
        <v>1</v>
      </c>
    </row>
    <row r="9" spans="1:77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1.144868043775461</v>
      </c>
      <c r="H9" s="27">
        <v>0.46</v>
      </c>
      <c r="I9" s="27">
        <v>1.12</v>
      </c>
      <c r="J9" s="27">
        <v>1.4741518578352177</v>
      </c>
      <c r="K9" s="27">
        <v>1.5253203172666259</v>
      </c>
      <c r="L9" s="54">
        <f aca="true" t="shared" si="3" ref="L9:L103">N9*10/$L$4</f>
        <v>4.685430463576159</v>
      </c>
      <c r="M9" s="85">
        <f t="shared" si="2"/>
        <v>23</v>
      </c>
      <c r="N9" s="85">
        <f>SUM(P9:IV9)</f>
        <v>283</v>
      </c>
      <c r="O9" s="91">
        <f t="shared" si="1"/>
        <v>4.092550655990793</v>
      </c>
      <c r="P9" s="20"/>
      <c r="Q9" s="20">
        <v>15</v>
      </c>
      <c r="R9" s="28"/>
      <c r="S9" s="28">
        <v>54</v>
      </c>
      <c r="T9">
        <v>4</v>
      </c>
      <c r="W9">
        <v>1</v>
      </c>
      <c r="X9">
        <v>19</v>
      </c>
      <c r="Z9">
        <v>53</v>
      </c>
      <c r="AA9">
        <v>4</v>
      </c>
      <c r="AB9">
        <v>19</v>
      </c>
      <c r="AM9">
        <v>4</v>
      </c>
      <c r="AN9">
        <v>12</v>
      </c>
      <c r="AQ9">
        <v>7</v>
      </c>
      <c r="AR9">
        <v>4</v>
      </c>
      <c r="AS9">
        <v>1</v>
      </c>
      <c r="AV9">
        <v>9</v>
      </c>
      <c r="AW9">
        <v>2</v>
      </c>
      <c r="AZ9">
        <v>15</v>
      </c>
      <c r="BB9">
        <v>4</v>
      </c>
      <c r="BD9">
        <v>2</v>
      </c>
      <c r="BE9">
        <v>1</v>
      </c>
      <c r="BK9">
        <v>8</v>
      </c>
      <c r="BR9">
        <v>5</v>
      </c>
      <c r="BU9">
        <v>17</v>
      </c>
      <c r="BY9">
        <v>23</v>
      </c>
    </row>
    <row r="10" spans="1:76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0.11864898428616158</v>
      </c>
      <c r="H10" s="27">
        <v>0.07</v>
      </c>
      <c r="I10" s="27"/>
      <c r="J10" s="27">
        <v>0.3029079159935379</v>
      </c>
      <c r="K10" s="27">
        <v>0.1016880211511084</v>
      </c>
      <c r="L10" s="54">
        <f t="shared" si="3"/>
        <v>4.271523178807947</v>
      </c>
      <c r="M10" s="85">
        <f t="shared" si="2"/>
        <v>26</v>
      </c>
      <c r="N10" s="85">
        <f>SUM(P10:IV10)</f>
        <v>258</v>
      </c>
      <c r="O10" s="91">
        <f t="shared" si="1"/>
        <v>36.001346362188364</v>
      </c>
      <c r="P10" s="20">
        <v>2</v>
      </c>
      <c r="Q10" s="20">
        <v>6</v>
      </c>
      <c r="R10" s="28"/>
      <c r="S10" s="28"/>
      <c r="T10">
        <v>2</v>
      </c>
      <c r="W10">
        <v>8</v>
      </c>
      <c r="Z10">
        <v>8</v>
      </c>
      <c r="AB10">
        <v>107</v>
      </c>
      <c r="AC10">
        <v>5</v>
      </c>
      <c r="AD10">
        <v>8</v>
      </c>
      <c r="AI10">
        <v>2</v>
      </c>
      <c r="AK10">
        <v>8</v>
      </c>
      <c r="AL10">
        <v>11</v>
      </c>
      <c r="AM10">
        <v>8</v>
      </c>
      <c r="AN10">
        <v>2</v>
      </c>
      <c r="AQ10">
        <v>1</v>
      </c>
      <c r="AS10">
        <v>16</v>
      </c>
      <c r="AU10">
        <v>3</v>
      </c>
      <c r="AW10">
        <v>1</v>
      </c>
      <c r="AY10">
        <v>6</v>
      </c>
      <c r="AZ10">
        <v>2</v>
      </c>
      <c r="BF10">
        <v>2</v>
      </c>
      <c r="BJ10">
        <v>7</v>
      </c>
      <c r="BK10">
        <v>6</v>
      </c>
      <c r="BL10">
        <v>2</v>
      </c>
      <c r="BR10">
        <v>3</v>
      </c>
      <c r="BW10">
        <v>30</v>
      </c>
      <c r="BX10">
        <v>2</v>
      </c>
    </row>
    <row r="11" spans="1:29" ht="12.75">
      <c r="A11" s="1" t="s">
        <v>255</v>
      </c>
      <c r="B11" s="36"/>
      <c r="C11" s="36"/>
      <c r="D11" s="36"/>
      <c r="E11" s="36"/>
      <c r="F11" s="37"/>
      <c r="G11" s="37">
        <f t="shared" si="0"/>
        <v>0</v>
      </c>
      <c r="H11" s="27"/>
      <c r="I11" s="27"/>
      <c r="J11" s="27"/>
      <c r="K11" s="27"/>
      <c r="L11" s="54">
        <f aca="true" t="shared" si="4" ref="L11:L16">N11*10/$L$4</f>
        <v>0.033112582781456956</v>
      </c>
      <c r="M11" s="85">
        <f>COUNT(P11:BZ11)</f>
        <v>1</v>
      </c>
      <c r="N11" s="85">
        <f>SUM(P11:IV11)</f>
        <v>2</v>
      </c>
      <c r="O11" s="91">
        <f t="shared" si="1"/>
      </c>
      <c r="P11" s="20"/>
      <c r="Q11" s="20"/>
      <c r="R11" s="28"/>
      <c r="S11" s="28"/>
      <c r="AC11">
        <v>2</v>
      </c>
    </row>
    <row r="12" spans="1:75" ht="12.75">
      <c r="A12" s="1" t="s">
        <v>282</v>
      </c>
      <c r="B12" s="36"/>
      <c r="C12" s="36"/>
      <c r="D12" s="36"/>
      <c r="E12" s="36"/>
      <c r="F12" s="37"/>
      <c r="G12" s="37">
        <f t="shared" si="0"/>
        <v>0</v>
      </c>
      <c r="H12" s="27"/>
      <c r="I12" s="27"/>
      <c r="J12" s="27"/>
      <c r="K12" s="27"/>
      <c r="L12" s="54">
        <f t="shared" si="4"/>
        <v>3.5927152317880795</v>
      </c>
      <c r="M12" s="85">
        <f>COUNT(P12:BZ12)</f>
        <v>6</v>
      </c>
      <c r="N12" s="85">
        <f>SUM(P12:IV12)</f>
        <v>217</v>
      </c>
      <c r="O12" s="91">
        <f t="shared" si="1"/>
      </c>
      <c r="P12" s="20"/>
      <c r="Q12" s="20">
        <v>37</v>
      </c>
      <c r="R12" s="28"/>
      <c r="S12" s="28"/>
      <c r="Z12">
        <v>9</v>
      </c>
      <c r="AB12">
        <v>69</v>
      </c>
      <c r="AV12">
        <v>77</v>
      </c>
      <c r="AW12">
        <v>6</v>
      </c>
      <c r="BW12">
        <v>19</v>
      </c>
    </row>
    <row r="13" spans="1:75" ht="12.75">
      <c r="A13" s="1" t="s">
        <v>254</v>
      </c>
      <c r="B13" s="36"/>
      <c r="C13" s="36"/>
      <c r="D13" s="36"/>
      <c r="E13" s="36"/>
      <c r="F13" s="37"/>
      <c r="G13" s="37">
        <f t="shared" si="0"/>
        <v>0</v>
      </c>
      <c r="H13" s="27"/>
      <c r="I13" s="27"/>
      <c r="J13" s="27"/>
      <c r="K13" s="27"/>
      <c r="L13" s="54">
        <f t="shared" si="4"/>
        <v>0.24834437086092714</v>
      </c>
      <c r="M13" s="85">
        <f>COUNT(P13:BZ13)</f>
        <v>7</v>
      </c>
      <c r="N13" s="85">
        <f>SUM(P13:IV13)</f>
        <v>15</v>
      </c>
      <c r="O13" s="91">
        <f t="shared" si="1"/>
      </c>
      <c r="P13" s="20"/>
      <c r="Q13" s="20"/>
      <c r="R13" s="28"/>
      <c r="S13" s="28"/>
      <c r="AB13">
        <v>2</v>
      </c>
      <c r="AM13">
        <v>2</v>
      </c>
      <c r="BD13">
        <v>1</v>
      </c>
      <c r="BF13">
        <v>1</v>
      </c>
      <c r="BK13">
        <v>5</v>
      </c>
      <c r="BU13">
        <v>1</v>
      </c>
      <c r="BW13">
        <v>3</v>
      </c>
    </row>
    <row r="14" spans="1:70" ht="12.75">
      <c r="A14" s="53" t="s">
        <v>169</v>
      </c>
      <c r="B14" s="36"/>
      <c r="C14" s="36"/>
      <c r="D14" s="36">
        <v>0.72</v>
      </c>
      <c r="E14" s="36">
        <v>0.12</v>
      </c>
      <c r="F14" s="37">
        <v>0.02</v>
      </c>
      <c r="G14" s="37">
        <f t="shared" si="0"/>
        <v>0</v>
      </c>
      <c r="H14" s="27"/>
      <c r="I14" s="27"/>
      <c r="J14" s="27"/>
      <c r="K14" s="27"/>
      <c r="L14" s="54">
        <f t="shared" si="4"/>
        <v>0.08278145695364239</v>
      </c>
      <c r="M14" s="85">
        <f t="shared" si="2"/>
        <v>2</v>
      </c>
      <c r="N14" s="85">
        <f>SUM(P14:IV14)</f>
        <v>5</v>
      </c>
      <c r="O14" s="91">
        <f t="shared" si="1"/>
      </c>
      <c r="P14" s="20"/>
      <c r="Q14" s="20"/>
      <c r="R14" s="28"/>
      <c r="S14" s="28"/>
      <c r="BK14">
        <v>3</v>
      </c>
      <c r="BR14">
        <v>2</v>
      </c>
    </row>
    <row r="15" spans="1:39" ht="12.75">
      <c r="A15" s="53" t="s">
        <v>208</v>
      </c>
      <c r="B15" s="36"/>
      <c r="C15" s="36"/>
      <c r="D15" s="76" t="s">
        <v>207</v>
      </c>
      <c r="E15" s="76" t="s">
        <v>207</v>
      </c>
      <c r="F15" s="37"/>
      <c r="G15" s="37">
        <f t="shared" si="0"/>
        <v>0</v>
      </c>
      <c r="H15" s="27"/>
      <c r="I15" s="27"/>
      <c r="J15" s="27"/>
      <c r="K15" s="27"/>
      <c r="L15" s="54">
        <f t="shared" si="4"/>
        <v>0.11589403973509933</v>
      </c>
      <c r="M15" s="85">
        <f t="shared" si="2"/>
        <v>1</v>
      </c>
      <c r="N15" s="85">
        <f>SUM(P15:IV15)</f>
        <v>7</v>
      </c>
      <c r="O15" s="91">
        <f t="shared" si="1"/>
      </c>
      <c r="P15" s="20"/>
      <c r="Q15" s="20"/>
      <c r="R15" s="28"/>
      <c r="S15" s="28"/>
      <c r="AM15">
        <v>7</v>
      </c>
    </row>
    <row r="16" spans="1:19" ht="12.75">
      <c r="A16" s="53" t="s">
        <v>174</v>
      </c>
      <c r="B16" s="36"/>
      <c r="C16" s="36"/>
      <c r="D16" s="36"/>
      <c r="E16" s="36">
        <v>0.01</v>
      </c>
      <c r="F16" s="37">
        <v>0.01</v>
      </c>
      <c r="G16" s="37">
        <f t="shared" si="0"/>
        <v>0</v>
      </c>
      <c r="H16" s="27"/>
      <c r="I16" s="27"/>
      <c r="J16" s="27"/>
      <c r="K16" s="27"/>
      <c r="L16" s="54">
        <f t="shared" si="4"/>
        <v>0</v>
      </c>
      <c r="M16" s="85">
        <f t="shared" si="2"/>
        <v>0</v>
      </c>
      <c r="N16" s="85">
        <f>SUM(P16:IV16)</f>
        <v>0</v>
      </c>
      <c r="O16" s="91">
        <f t="shared" si="1"/>
      </c>
      <c r="P16" s="20"/>
      <c r="Q16" s="20"/>
      <c r="R16" s="28"/>
      <c r="S16" s="28"/>
    </row>
    <row r="17" spans="1:77" ht="12.75">
      <c r="A17" s="1" t="s">
        <v>5</v>
      </c>
      <c r="B17" s="37">
        <v>28.8</v>
      </c>
      <c r="C17" s="37">
        <v>5.07</v>
      </c>
      <c r="D17" s="36">
        <v>23.77</v>
      </c>
      <c r="E17" s="36">
        <v>10.72</v>
      </c>
      <c r="F17" s="37">
        <v>20.578687283119006</v>
      </c>
      <c r="G17" s="37">
        <f t="shared" si="0"/>
        <v>12.233329708541431</v>
      </c>
      <c r="H17" s="27">
        <v>16.3</v>
      </c>
      <c r="I17" s="27">
        <v>9.49</v>
      </c>
      <c r="J17" s="27">
        <v>17.26575121163166</v>
      </c>
      <c r="K17" s="27">
        <v>5.877567622534065</v>
      </c>
      <c r="L17" s="54">
        <f t="shared" si="3"/>
        <v>12.880794701986755</v>
      </c>
      <c r="M17" s="85">
        <f t="shared" si="2"/>
        <v>28</v>
      </c>
      <c r="N17" s="85">
        <f>SUM(P17:IV17)</f>
        <v>778</v>
      </c>
      <c r="O17" s="91">
        <f t="shared" si="1"/>
        <v>1.052926309424429</v>
      </c>
      <c r="P17" s="20"/>
      <c r="Q17" s="20"/>
      <c r="R17" s="28"/>
      <c r="S17" s="28">
        <v>42</v>
      </c>
      <c r="T17">
        <v>5</v>
      </c>
      <c r="U17">
        <v>6</v>
      </c>
      <c r="X17">
        <v>33</v>
      </c>
      <c r="AA17">
        <v>2</v>
      </c>
      <c r="AB17">
        <v>18</v>
      </c>
      <c r="AF17">
        <v>4</v>
      </c>
      <c r="AK17">
        <v>2</v>
      </c>
      <c r="AM17">
        <v>183</v>
      </c>
      <c r="AR17">
        <v>6</v>
      </c>
      <c r="AS17">
        <v>30</v>
      </c>
      <c r="AT17">
        <v>16</v>
      </c>
      <c r="AW17">
        <v>1</v>
      </c>
      <c r="AX17">
        <v>12</v>
      </c>
      <c r="AZ17">
        <v>3</v>
      </c>
      <c r="BB17">
        <v>6</v>
      </c>
      <c r="BF17">
        <v>92</v>
      </c>
      <c r="BK17">
        <v>27</v>
      </c>
      <c r="BN17">
        <v>30</v>
      </c>
      <c r="BP17">
        <v>2</v>
      </c>
      <c r="BQ17">
        <v>3</v>
      </c>
      <c r="BR17">
        <v>29</v>
      </c>
      <c r="BT17">
        <v>14</v>
      </c>
      <c r="BU17">
        <v>8</v>
      </c>
      <c r="BV17">
        <v>5</v>
      </c>
      <c r="BW17">
        <v>25</v>
      </c>
      <c r="BX17">
        <v>2</v>
      </c>
      <c r="BY17">
        <v>172</v>
      </c>
    </row>
    <row r="18" spans="1:19" ht="12.75">
      <c r="A18" s="1" t="s">
        <v>209</v>
      </c>
      <c r="B18" s="75" t="s">
        <v>207</v>
      </c>
      <c r="C18" s="75" t="s">
        <v>207</v>
      </c>
      <c r="D18" s="36"/>
      <c r="E18" s="76" t="s">
        <v>207</v>
      </c>
      <c r="F18" s="37"/>
      <c r="G18" s="37">
        <f t="shared" si="0"/>
        <v>0</v>
      </c>
      <c r="H18" s="27"/>
      <c r="I18" s="27"/>
      <c r="J18" s="27"/>
      <c r="K18" s="27"/>
      <c r="L18" s="54">
        <f>N18*10/$L$4</f>
        <v>0</v>
      </c>
      <c r="M18" s="85">
        <f t="shared" si="2"/>
        <v>0</v>
      </c>
      <c r="N18" s="85">
        <f>SUM(P18:IV18)</f>
        <v>0</v>
      </c>
      <c r="O18" s="91">
        <f t="shared" si="1"/>
      </c>
      <c r="P18" s="20"/>
      <c r="Q18" s="20"/>
      <c r="R18" s="28"/>
      <c r="S18" s="28"/>
    </row>
    <row r="19" spans="1:75" ht="12.75">
      <c r="A19" s="1" t="s">
        <v>113</v>
      </c>
      <c r="B19" s="36">
        <v>0.01</v>
      </c>
      <c r="C19" s="36">
        <v>0.11</v>
      </c>
      <c r="D19" s="36">
        <v>0.03</v>
      </c>
      <c r="E19" s="36">
        <v>0.41</v>
      </c>
      <c r="F19" s="37">
        <v>1.6286276791181877</v>
      </c>
      <c r="G19" s="37">
        <f t="shared" si="0"/>
        <v>0.1456534547807005</v>
      </c>
      <c r="H19" s="27">
        <v>0.2</v>
      </c>
      <c r="I19" s="27">
        <v>0.14</v>
      </c>
      <c r="J19" s="27">
        <v>0.2019386106623586</v>
      </c>
      <c r="K19" s="27">
        <v>0.040675208460443354</v>
      </c>
      <c r="L19" s="54">
        <f t="shared" si="3"/>
        <v>3.6258278145695364</v>
      </c>
      <c r="M19" s="85">
        <f t="shared" si="2"/>
        <v>16</v>
      </c>
      <c r="N19" s="85">
        <f>SUM(P19:IV19)</f>
        <v>219</v>
      </c>
      <c r="O19" s="91">
        <f t="shared" si="1"/>
        <v>24.893524290437696</v>
      </c>
      <c r="P19" s="20"/>
      <c r="Q19" s="20"/>
      <c r="R19" s="28"/>
      <c r="S19" s="28">
        <v>36</v>
      </c>
      <c r="W19">
        <v>1</v>
      </c>
      <c r="X19">
        <v>1</v>
      </c>
      <c r="Z19">
        <v>21</v>
      </c>
      <c r="AB19">
        <v>5</v>
      </c>
      <c r="AQ19">
        <v>8</v>
      </c>
      <c r="AR19">
        <v>11</v>
      </c>
      <c r="AS19">
        <v>42</v>
      </c>
      <c r="AV19">
        <v>3</v>
      </c>
      <c r="AZ19">
        <v>5</v>
      </c>
      <c r="BB19">
        <v>16</v>
      </c>
      <c r="BK19">
        <v>9</v>
      </c>
      <c r="BR19">
        <v>26</v>
      </c>
      <c r="BT19">
        <v>8</v>
      </c>
      <c r="BU19">
        <v>3</v>
      </c>
      <c r="BW19">
        <v>24</v>
      </c>
    </row>
    <row r="20" spans="1:24" ht="12.75">
      <c r="A20" s="1" t="s">
        <v>194</v>
      </c>
      <c r="B20" s="36"/>
      <c r="C20" s="36"/>
      <c r="D20" s="36"/>
      <c r="E20" s="36">
        <v>0.01</v>
      </c>
      <c r="F20" s="37">
        <v>0.01</v>
      </c>
      <c r="G20" s="37">
        <f t="shared" si="0"/>
        <v>0.005048465266558965</v>
      </c>
      <c r="H20" s="27"/>
      <c r="I20" s="27"/>
      <c r="J20" s="27">
        <v>0.02019386106623586</v>
      </c>
      <c r="K20" s="27"/>
      <c r="L20" s="54">
        <f>N20*10/$L$4</f>
        <v>0.04966887417218543</v>
      </c>
      <c r="M20" s="85">
        <f t="shared" si="2"/>
        <v>1</v>
      </c>
      <c r="N20" s="85">
        <f>SUM(P20:IV20)</f>
        <v>3</v>
      </c>
      <c r="O20" s="91">
        <f t="shared" si="1"/>
      </c>
      <c r="P20" s="20"/>
      <c r="Q20" s="20"/>
      <c r="R20" s="28"/>
      <c r="S20" s="28"/>
      <c r="X20">
        <v>3</v>
      </c>
    </row>
    <row r="21" spans="1:24" ht="12.75">
      <c r="A21" s="1" t="s">
        <v>210</v>
      </c>
      <c r="B21" s="36"/>
      <c r="C21" s="76" t="s">
        <v>207</v>
      </c>
      <c r="D21" s="36">
        <v>0.03</v>
      </c>
      <c r="E21" s="36">
        <v>0.06</v>
      </c>
      <c r="F21" s="37"/>
      <c r="G21" s="37">
        <f t="shared" si="0"/>
        <v>0.03029079159935379</v>
      </c>
      <c r="H21" s="27"/>
      <c r="I21" s="27"/>
      <c r="J21" s="27">
        <v>0.12116316639741516</v>
      </c>
      <c r="K21" s="27"/>
      <c r="L21" s="54">
        <f>N21*10/$L$4</f>
        <v>0.11589403973509933</v>
      </c>
      <c r="M21" s="85">
        <f t="shared" si="2"/>
        <v>1</v>
      </c>
      <c r="N21" s="85">
        <f>SUM(P21:IV21)</f>
        <v>7</v>
      </c>
      <c r="O21" s="91">
        <f t="shared" si="1"/>
      </c>
      <c r="P21" s="20"/>
      <c r="Q21" s="20"/>
      <c r="R21" s="28"/>
      <c r="S21" s="28"/>
      <c r="X21">
        <v>7</v>
      </c>
    </row>
    <row r="22" spans="1:24" ht="12.75">
      <c r="A22" s="1" t="s">
        <v>65</v>
      </c>
      <c r="B22" s="36"/>
      <c r="C22" s="76" t="s">
        <v>207</v>
      </c>
      <c r="D22" s="36">
        <v>0.63</v>
      </c>
      <c r="E22" s="37">
        <v>0.2</v>
      </c>
      <c r="F22" s="75" t="s">
        <v>207</v>
      </c>
      <c r="G22" s="37">
        <f t="shared" si="0"/>
        <v>3.044079159935379</v>
      </c>
      <c r="H22" s="27"/>
      <c r="I22" s="27">
        <v>0.06</v>
      </c>
      <c r="J22" s="27">
        <v>12.116316639741516</v>
      </c>
      <c r="K22" s="27"/>
      <c r="L22" s="54">
        <f t="shared" si="3"/>
        <v>0.09933774834437085</v>
      </c>
      <c r="M22" s="85">
        <f t="shared" si="2"/>
        <v>1</v>
      </c>
      <c r="N22" s="85">
        <f>SUM(P22:IV22)</f>
        <v>6</v>
      </c>
      <c r="O22" s="91">
        <f t="shared" si="1"/>
      </c>
      <c r="P22" s="20"/>
      <c r="Q22" s="20"/>
      <c r="R22" s="28"/>
      <c r="S22" s="28"/>
      <c r="X22">
        <v>6</v>
      </c>
    </row>
    <row r="23" spans="1:24" ht="12.75">
      <c r="A23" s="1" t="s">
        <v>211</v>
      </c>
      <c r="B23" s="36"/>
      <c r="C23" s="72"/>
      <c r="D23" s="36"/>
      <c r="E23" s="75" t="s">
        <v>207</v>
      </c>
      <c r="F23" s="37"/>
      <c r="G23" s="37">
        <f t="shared" si="0"/>
        <v>0.010132866324114385</v>
      </c>
      <c r="H23" s="27"/>
      <c r="I23" s="27"/>
      <c r="J23" s="27">
        <v>0.02019386106623586</v>
      </c>
      <c r="K23" s="27">
        <v>0.020337604230221677</v>
      </c>
      <c r="L23" s="54">
        <f>N23*10/$L$4</f>
        <v>0.033112582781456956</v>
      </c>
      <c r="M23" s="85">
        <f t="shared" si="2"/>
        <v>1</v>
      </c>
      <c r="N23" s="85">
        <f>SUM(P23:IV23)</f>
        <v>2</v>
      </c>
      <c r="O23" s="91">
        <f t="shared" si="1"/>
      </c>
      <c r="P23" s="20"/>
      <c r="Q23" s="20"/>
      <c r="R23" s="28"/>
      <c r="S23" s="28"/>
      <c r="X23">
        <v>2</v>
      </c>
    </row>
    <row r="24" spans="1:19" ht="12.75">
      <c r="A24" s="1" t="s">
        <v>219</v>
      </c>
      <c r="B24" s="36"/>
      <c r="C24" s="72"/>
      <c r="D24" s="36"/>
      <c r="E24" s="75"/>
      <c r="F24" s="37"/>
      <c r="G24" s="37">
        <f t="shared" si="0"/>
        <v>0.06563004846526654</v>
      </c>
      <c r="H24" s="27"/>
      <c r="I24" s="27"/>
      <c r="J24" s="27">
        <v>0.2625201938610662</v>
      </c>
      <c r="K24" s="27"/>
      <c r="L24" s="54">
        <f>N24*10/$L$4</f>
        <v>0</v>
      </c>
      <c r="M24" s="85">
        <f t="shared" si="2"/>
        <v>0</v>
      </c>
      <c r="N24" s="85">
        <f>SUM(P24:IV24)</f>
        <v>0</v>
      </c>
      <c r="O24" s="91">
        <f t="shared" si="1"/>
      </c>
      <c r="P24" s="20"/>
      <c r="Q24" s="20"/>
      <c r="R24" s="28"/>
      <c r="S24" s="28"/>
    </row>
    <row r="25" spans="1:75" ht="12.75">
      <c r="A25" s="1" t="s">
        <v>6</v>
      </c>
      <c r="B25" s="36">
        <v>0.04</v>
      </c>
      <c r="C25" s="36">
        <v>0.12</v>
      </c>
      <c r="D25" s="36">
        <v>0.29</v>
      </c>
      <c r="E25" s="36">
        <v>1.44</v>
      </c>
      <c r="F25" s="37">
        <v>1.3879375382731172</v>
      </c>
      <c r="G25" s="37">
        <f t="shared" si="0"/>
        <v>2.7240150274853354</v>
      </c>
      <c r="H25" s="27">
        <v>0.08</v>
      </c>
      <c r="I25" s="27">
        <v>5.34</v>
      </c>
      <c r="J25" s="27">
        <v>2.1203554119547654</v>
      </c>
      <c r="K25" s="27">
        <v>3.355704697986577</v>
      </c>
      <c r="L25" s="54">
        <f t="shared" si="3"/>
        <v>6.788079470198675</v>
      </c>
      <c r="M25" s="85">
        <f t="shared" si="2"/>
        <v>21</v>
      </c>
      <c r="N25" s="85">
        <f>SUM(P25:IV25)</f>
        <v>410</v>
      </c>
      <c r="O25" s="91">
        <f t="shared" si="1"/>
        <v>2.491939068509863</v>
      </c>
      <c r="P25" s="20"/>
      <c r="Q25" s="20">
        <v>1</v>
      </c>
      <c r="R25" s="28"/>
      <c r="S25" s="28">
        <v>68</v>
      </c>
      <c r="T25">
        <v>5</v>
      </c>
      <c r="W25">
        <v>18</v>
      </c>
      <c r="X25">
        <v>45</v>
      </c>
      <c r="Z25">
        <v>36</v>
      </c>
      <c r="AA25">
        <v>3</v>
      </c>
      <c r="AB25">
        <v>35</v>
      </c>
      <c r="AM25">
        <v>6</v>
      </c>
      <c r="AN25">
        <v>6</v>
      </c>
      <c r="AQ25">
        <v>5</v>
      </c>
      <c r="AR25">
        <v>18</v>
      </c>
      <c r="AS25">
        <v>16</v>
      </c>
      <c r="AT25">
        <v>3</v>
      </c>
      <c r="AV25">
        <v>9</v>
      </c>
      <c r="AZ25">
        <v>40</v>
      </c>
      <c r="BB25">
        <v>19</v>
      </c>
      <c r="BK25">
        <v>31</v>
      </c>
      <c r="BR25">
        <v>10</v>
      </c>
      <c r="BU25">
        <v>26</v>
      </c>
      <c r="BW25">
        <v>10</v>
      </c>
    </row>
    <row r="26" spans="1:63" ht="12.75">
      <c r="A26" s="1" t="s">
        <v>89</v>
      </c>
      <c r="B26" s="36"/>
      <c r="C26" s="36">
        <v>0.01</v>
      </c>
      <c r="D26" s="36">
        <v>0.01</v>
      </c>
      <c r="E26" s="36">
        <v>0.01</v>
      </c>
      <c r="F26" s="37">
        <v>0.026082465809348847</v>
      </c>
      <c r="G26" s="37">
        <f t="shared" si="0"/>
        <v>0.009905808477237049</v>
      </c>
      <c r="H26" s="27">
        <v>0.019623233908948195</v>
      </c>
      <c r="I26" s="27">
        <v>0.02</v>
      </c>
      <c r="J26" s="27"/>
      <c r="K26" s="27"/>
      <c r="L26" s="54">
        <f t="shared" si="3"/>
        <v>0.2814569536423841</v>
      </c>
      <c r="M26" s="85">
        <f t="shared" si="2"/>
        <v>4</v>
      </c>
      <c r="N26" s="85">
        <f>SUM(P26:IV26)</f>
        <v>17</v>
      </c>
      <c r="O26" s="91">
        <f t="shared" si="1"/>
      </c>
      <c r="P26" s="20"/>
      <c r="Q26" s="20"/>
      <c r="R26" s="28"/>
      <c r="S26" s="28">
        <v>2</v>
      </c>
      <c r="X26">
        <v>4</v>
      </c>
      <c r="AB26">
        <v>5</v>
      </c>
      <c r="BK26">
        <v>6</v>
      </c>
    </row>
    <row r="27" spans="1:40" ht="12.75">
      <c r="A27" s="1" t="s">
        <v>66</v>
      </c>
      <c r="B27" s="36"/>
      <c r="C27" s="36">
        <v>0.03</v>
      </c>
      <c r="D27" s="36">
        <v>0.08</v>
      </c>
      <c r="E27" s="36">
        <v>0.03</v>
      </c>
      <c r="F27" s="37">
        <v>0.017041232904674426</v>
      </c>
      <c r="G27" s="37">
        <f t="shared" si="0"/>
        <v>0.1313194390369635</v>
      </c>
      <c r="H27" s="27"/>
      <c r="I27" s="27">
        <v>0.02</v>
      </c>
      <c r="J27" s="27">
        <v>0.4442649434571889</v>
      </c>
      <c r="K27" s="27">
        <v>0.06101281269066503</v>
      </c>
      <c r="L27" s="54">
        <f t="shared" si="3"/>
        <v>0.16556291390728478</v>
      </c>
      <c r="M27" s="85">
        <f t="shared" si="2"/>
        <v>3</v>
      </c>
      <c r="N27" s="85">
        <f>SUM(P27:IV27)</f>
        <v>10</v>
      </c>
      <c r="O27" s="91">
        <f t="shared" si="1"/>
        <v>1.2607647056783613</v>
      </c>
      <c r="P27" s="20"/>
      <c r="Q27" s="20"/>
      <c r="R27" s="28"/>
      <c r="S27" s="28"/>
      <c r="X27">
        <v>8</v>
      </c>
      <c r="AB27">
        <v>1</v>
      </c>
      <c r="AN27">
        <v>1</v>
      </c>
    </row>
    <row r="28" spans="1:77" ht="12.75">
      <c r="A28" s="1" t="s">
        <v>7</v>
      </c>
      <c r="B28" s="36">
        <v>0.04</v>
      </c>
      <c r="C28" s="36">
        <v>0.58</v>
      </c>
      <c r="D28" s="37">
        <v>2.2</v>
      </c>
      <c r="E28" s="36">
        <v>4.42</v>
      </c>
      <c r="F28" s="37">
        <v>4.020936313533374</v>
      </c>
      <c r="G28" s="37">
        <f t="shared" si="0"/>
        <v>1.454967318554236</v>
      </c>
      <c r="H28" s="27">
        <v>0.96</v>
      </c>
      <c r="I28" s="27">
        <v>1.3</v>
      </c>
      <c r="J28" s="27">
        <v>2.746365105008077</v>
      </c>
      <c r="K28" s="27">
        <v>0.8135041692088671</v>
      </c>
      <c r="L28" s="54">
        <f t="shared" si="3"/>
        <v>13.294701986754967</v>
      </c>
      <c r="M28" s="85">
        <f t="shared" si="2"/>
        <v>27</v>
      </c>
      <c r="N28" s="85">
        <f>SUM(P28:IV28)</f>
        <v>803</v>
      </c>
      <c r="O28" s="91">
        <f t="shared" si="1"/>
        <v>9.137457465344015</v>
      </c>
      <c r="P28" s="20"/>
      <c r="Q28" s="20">
        <v>1</v>
      </c>
      <c r="R28" s="28"/>
      <c r="S28" s="28">
        <v>35</v>
      </c>
      <c r="T28">
        <v>5</v>
      </c>
      <c r="W28">
        <v>70</v>
      </c>
      <c r="X28">
        <v>9</v>
      </c>
      <c r="Z28">
        <v>174</v>
      </c>
      <c r="AA28">
        <v>13</v>
      </c>
      <c r="AB28">
        <v>91</v>
      </c>
      <c r="AH28">
        <v>1</v>
      </c>
      <c r="AM28">
        <v>42</v>
      </c>
      <c r="AN28">
        <v>5</v>
      </c>
      <c r="AQ28">
        <v>15</v>
      </c>
      <c r="AR28">
        <v>18</v>
      </c>
      <c r="AS28">
        <v>34</v>
      </c>
      <c r="AT28">
        <v>25</v>
      </c>
      <c r="AV28">
        <v>16</v>
      </c>
      <c r="AZ28">
        <v>83</v>
      </c>
      <c r="BA28">
        <v>3</v>
      </c>
      <c r="BB28">
        <v>23</v>
      </c>
      <c r="BD28">
        <v>3</v>
      </c>
      <c r="BE28">
        <v>3</v>
      </c>
      <c r="BK28">
        <v>25</v>
      </c>
      <c r="BR28">
        <v>38</v>
      </c>
      <c r="BT28">
        <v>2</v>
      </c>
      <c r="BU28">
        <v>32</v>
      </c>
      <c r="BW28">
        <v>5</v>
      </c>
      <c r="BY28">
        <v>32</v>
      </c>
    </row>
    <row r="29" spans="1:77" ht="12.75">
      <c r="A29" s="1" t="s">
        <v>8</v>
      </c>
      <c r="B29" s="36"/>
      <c r="C29" s="36">
        <v>0.01</v>
      </c>
      <c r="D29" s="36">
        <v>0.01</v>
      </c>
      <c r="E29" s="36">
        <v>0.19</v>
      </c>
      <c r="F29" s="37">
        <v>0.5755256174729537</v>
      </c>
      <c r="G29" s="37">
        <f t="shared" si="0"/>
        <v>1.331298595456796</v>
      </c>
      <c r="H29" s="27">
        <v>0.58</v>
      </c>
      <c r="I29" s="27">
        <v>1.12</v>
      </c>
      <c r="J29" s="27">
        <v>2.140549273021001</v>
      </c>
      <c r="K29" s="27">
        <v>1.4846451088061825</v>
      </c>
      <c r="L29" s="54">
        <f t="shared" si="3"/>
        <v>1.3079470198675496</v>
      </c>
      <c r="M29" s="93">
        <v>27</v>
      </c>
      <c r="N29" s="93">
        <v>79</v>
      </c>
      <c r="O29" s="91">
        <f t="shared" si="1"/>
        <v>0.9824595506455605</v>
      </c>
      <c r="P29" s="20">
        <v>1</v>
      </c>
      <c r="Q29" s="20">
        <v>9</v>
      </c>
      <c r="R29" s="28"/>
      <c r="S29" s="28">
        <v>6</v>
      </c>
      <c r="W29">
        <v>1</v>
      </c>
      <c r="X29">
        <v>4</v>
      </c>
      <c r="Z29">
        <v>4</v>
      </c>
      <c r="AA29">
        <v>3</v>
      </c>
      <c r="AD29">
        <v>1</v>
      </c>
      <c r="AH29">
        <v>1</v>
      </c>
      <c r="AI29">
        <v>1</v>
      </c>
      <c r="AJ29">
        <v>5</v>
      </c>
      <c r="AN29">
        <v>1</v>
      </c>
      <c r="AP29">
        <v>2</v>
      </c>
      <c r="AQ29">
        <v>4</v>
      </c>
      <c r="AR29">
        <v>5</v>
      </c>
      <c r="AT29">
        <v>1</v>
      </c>
      <c r="AZ29">
        <v>2</v>
      </c>
      <c r="BB29">
        <v>1</v>
      </c>
      <c r="BD29">
        <v>1</v>
      </c>
      <c r="BK29">
        <v>5</v>
      </c>
      <c r="BM29">
        <v>4</v>
      </c>
      <c r="BU29">
        <v>2</v>
      </c>
      <c r="BW29">
        <v>3</v>
      </c>
      <c r="BY29">
        <v>5</v>
      </c>
    </row>
    <row r="30" spans="1:77" ht="12.75">
      <c r="A30" s="1" t="s">
        <v>9</v>
      </c>
      <c r="B30" s="37">
        <v>0.1</v>
      </c>
      <c r="C30" s="36">
        <v>0.16</v>
      </c>
      <c r="D30" s="36">
        <v>0.14</v>
      </c>
      <c r="E30" s="36">
        <v>0.15</v>
      </c>
      <c r="F30" s="37">
        <v>0.15061849357011636</v>
      </c>
      <c r="G30" s="37">
        <f t="shared" si="0"/>
        <v>0.16364733165047052</v>
      </c>
      <c r="H30" s="27">
        <v>0.15</v>
      </c>
      <c r="I30" s="27">
        <v>0.16</v>
      </c>
      <c r="J30" s="27">
        <v>0.1615508885298869</v>
      </c>
      <c r="K30" s="27">
        <v>0.1830384380719951</v>
      </c>
      <c r="L30" s="54">
        <f t="shared" si="3"/>
        <v>0.26490066225165565</v>
      </c>
      <c r="M30" s="93">
        <v>14</v>
      </c>
      <c r="N30" s="93">
        <v>16</v>
      </c>
      <c r="O30" s="91">
        <f t="shared" si="1"/>
        <v>1.6187288822860193</v>
      </c>
      <c r="P30" s="20"/>
      <c r="Q30" s="20"/>
      <c r="R30" s="28"/>
      <c r="S30" s="28"/>
      <c r="T30">
        <v>1</v>
      </c>
      <c r="AF30">
        <v>1</v>
      </c>
      <c r="AH30">
        <v>1</v>
      </c>
      <c r="AQ30">
        <v>1</v>
      </c>
      <c r="AV30">
        <v>1</v>
      </c>
      <c r="AW30">
        <v>2</v>
      </c>
      <c r="BD30">
        <v>1</v>
      </c>
      <c r="BM30">
        <v>1</v>
      </c>
      <c r="BR30">
        <v>1</v>
      </c>
      <c r="BS30">
        <v>1</v>
      </c>
      <c r="BT30">
        <v>1</v>
      </c>
      <c r="BU30">
        <v>1</v>
      </c>
      <c r="BY30">
        <v>1</v>
      </c>
    </row>
    <row r="31" spans="1:77" ht="12.75">
      <c r="A31" s="1" t="s">
        <v>10</v>
      </c>
      <c r="B31" s="36">
        <v>0.26</v>
      </c>
      <c r="C31" s="36">
        <v>0.17</v>
      </c>
      <c r="D31" s="36">
        <v>0.15</v>
      </c>
      <c r="E31" s="36">
        <v>0.16</v>
      </c>
      <c r="F31" s="37">
        <v>0.18445356195141865</v>
      </c>
      <c r="G31" s="37">
        <f t="shared" si="0"/>
        <v>0.16384119271670636</v>
      </c>
      <c r="H31" s="27">
        <v>0.13</v>
      </c>
      <c r="I31" s="27">
        <v>0.1</v>
      </c>
      <c r="J31" s="27">
        <v>0.24232633279483032</v>
      </c>
      <c r="K31" s="27">
        <v>0.1830384380719951</v>
      </c>
      <c r="L31" s="54">
        <f t="shared" si="3"/>
        <v>0.347682119205298</v>
      </c>
      <c r="M31" s="85">
        <f t="shared" si="2"/>
        <v>17</v>
      </c>
      <c r="N31" s="85">
        <f>SUM(P31:IV31)</f>
        <v>21</v>
      </c>
      <c r="O31" s="91">
        <f t="shared" si="1"/>
        <v>2.1220677989476453</v>
      </c>
      <c r="P31" s="20"/>
      <c r="Q31" s="20"/>
      <c r="R31" s="28">
        <v>1</v>
      </c>
      <c r="S31" s="28">
        <v>1</v>
      </c>
      <c r="V31">
        <v>1</v>
      </c>
      <c r="W31">
        <v>1</v>
      </c>
      <c r="AE31">
        <v>2</v>
      </c>
      <c r="AJ31">
        <v>1</v>
      </c>
      <c r="AK31">
        <v>1</v>
      </c>
      <c r="AN31">
        <v>1</v>
      </c>
      <c r="AP31">
        <v>1</v>
      </c>
      <c r="AQ31">
        <v>2</v>
      </c>
      <c r="AS31">
        <v>1</v>
      </c>
      <c r="AV31">
        <v>1</v>
      </c>
      <c r="BD31">
        <v>2</v>
      </c>
      <c r="BM31">
        <v>1</v>
      </c>
      <c r="BO31">
        <v>1</v>
      </c>
      <c r="BT31">
        <v>2</v>
      </c>
      <c r="BY31">
        <v>1</v>
      </c>
    </row>
    <row r="32" spans="1:19" ht="12.75">
      <c r="A32" s="1" t="s">
        <v>178</v>
      </c>
      <c r="B32" s="36"/>
      <c r="C32" s="36"/>
      <c r="D32" s="36"/>
      <c r="E32" s="36"/>
      <c r="F32" s="75" t="s">
        <v>207</v>
      </c>
      <c r="G32" s="37">
        <f t="shared" si="0"/>
        <v>0</v>
      </c>
      <c r="H32" s="27"/>
      <c r="I32" s="27"/>
      <c r="J32" s="27"/>
      <c r="K32" s="27"/>
      <c r="L32" s="54">
        <f>N32*10/$L$4</f>
        <v>0</v>
      </c>
      <c r="M32" s="85">
        <f t="shared" si="2"/>
        <v>0</v>
      </c>
      <c r="N32" s="85">
        <f>SUM(P32:IV32)</f>
        <v>0</v>
      </c>
      <c r="O32" s="91">
        <f t="shared" si="1"/>
      </c>
      <c r="P32" s="20"/>
      <c r="Q32" s="20"/>
      <c r="R32" s="28"/>
      <c r="S32" s="28"/>
    </row>
    <row r="33" spans="1:65" ht="12.75">
      <c r="A33" s="1" t="s">
        <v>11</v>
      </c>
      <c r="B33" s="36"/>
      <c r="C33" s="76" t="s">
        <v>207</v>
      </c>
      <c r="D33" s="36">
        <v>0.01</v>
      </c>
      <c r="E33" s="36">
        <v>0.02</v>
      </c>
      <c r="F33" s="37">
        <v>0.07582465809348847</v>
      </c>
      <c r="G33" s="37">
        <f t="shared" si="0"/>
        <v>0.0782253263626934</v>
      </c>
      <c r="H33" s="27">
        <v>0.05</v>
      </c>
      <c r="I33" s="27">
        <v>0.02</v>
      </c>
      <c r="J33" s="27">
        <v>0.1615508885298869</v>
      </c>
      <c r="K33" s="27">
        <v>0.08135041692088671</v>
      </c>
      <c r="L33" s="54">
        <f t="shared" si="3"/>
        <v>0.1986754966887417</v>
      </c>
      <c r="M33" s="85">
        <f t="shared" si="2"/>
        <v>4</v>
      </c>
      <c r="N33" s="85">
        <f>SUM(P33:IV33)</f>
        <v>12</v>
      </c>
      <c r="O33" s="91">
        <f t="shared" si="1"/>
      </c>
      <c r="P33" s="20"/>
      <c r="Q33" s="20"/>
      <c r="R33" s="28"/>
      <c r="S33" s="28"/>
      <c r="AB33">
        <v>8</v>
      </c>
      <c r="AQ33">
        <v>1</v>
      </c>
      <c r="AZ33">
        <v>1</v>
      </c>
      <c r="BM33">
        <v>2</v>
      </c>
    </row>
    <row r="34" spans="1:27" ht="12.75">
      <c r="A34" s="1" t="s">
        <v>76</v>
      </c>
      <c r="B34" s="36"/>
      <c r="C34" s="76" t="s">
        <v>207</v>
      </c>
      <c r="D34" s="36">
        <v>0.01</v>
      </c>
      <c r="E34" s="76" t="s">
        <v>207</v>
      </c>
      <c r="F34" s="37">
        <v>0.01</v>
      </c>
      <c r="G34" s="37">
        <f t="shared" si="0"/>
        <v>0</v>
      </c>
      <c r="H34" s="27"/>
      <c r="I34" s="27"/>
      <c r="J34" s="27"/>
      <c r="K34" s="27"/>
      <c r="L34" s="54">
        <f t="shared" si="3"/>
        <v>0.016556291390728478</v>
      </c>
      <c r="M34" s="85">
        <f t="shared" si="2"/>
        <v>1</v>
      </c>
      <c r="N34" s="85">
        <f>SUM(P34:IV34)</f>
        <v>1</v>
      </c>
      <c r="O34" s="91">
        <f t="shared" si="1"/>
      </c>
      <c r="P34" s="20"/>
      <c r="Q34" s="20"/>
      <c r="R34" s="28"/>
      <c r="S34" s="28"/>
      <c r="AA34">
        <v>1</v>
      </c>
    </row>
    <row r="35" spans="1:65" ht="12.75">
      <c r="A35" s="1" t="s">
        <v>12</v>
      </c>
      <c r="B35" s="36"/>
      <c r="C35" s="76" t="s">
        <v>207</v>
      </c>
      <c r="D35" s="76" t="s">
        <v>207</v>
      </c>
      <c r="E35" s="36">
        <v>0.01</v>
      </c>
      <c r="F35" s="37">
        <v>0.021041232904674422</v>
      </c>
      <c r="G35" s="37">
        <f t="shared" si="0"/>
        <v>0.03768133159067335</v>
      </c>
      <c r="H35" s="27">
        <v>0.05</v>
      </c>
      <c r="I35" s="27">
        <v>0.04</v>
      </c>
      <c r="J35" s="27">
        <v>0.04038772213247172</v>
      </c>
      <c r="K35" s="27">
        <v>0.020337604230221677</v>
      </c>
      <c r="L35" s="54">
        <f t="shared" si="3"/>
        <v>0.016556291390728478</v>
      </c>
      <c r="M35" s="93">
        <f t="shared" si="2"/>
        <v>1</v>
      </c>
      <c r="N35" s="93">
        <f>SUM(P35:IV35)</f>
        <v>1</v>
      </c>
      <c r="O35" s="91">
        <f t="shared" si="1"/>
      </c>
      <c r="P35" s="20"/>
      <c r="Q35" s="20"/>
      <c r="R35" s="28"/>
      <c r="S35" s="28"/>
      <c r="BM35">
        <v>1</v>
      </c>
    </row>
    <row r="36" spans="1:19" ht="12.75">
      <c r="A36" s="1" t="s">
        <v>202</v>
      </c>
      <c r="B36" s="36"/>
      <c r="C36" s="72"/>
      <c r="D36" s="72"/>
      <c r="E36" s="36"/>
      <c r="F36" s="75" t="s">
        <v>207</v>
      </c>
      <c r="G36" s="37">
        <f t="shared" si="0"/>
        <v>0.005084401057555419</v>
      </c>
      <c r="H36" s="27"/>
      <c r="I36" s="27"/>
      <c r="J36" s="27"/>
      <c r="K36" s="27">
        <v>0.020337604230221677</v>
      </c>
      <c r="L36" s="54">
        <f>N36*10/$L$4</f>
        <v>0</v>
      </c>
      <c r="M36" s="85">
        <f t="shared" si="2"/>
        <v>0</v>
      </c>
      <c r="N36" s="85">
        <f>SUM(P36:IV36)</f>
        <v>0</v>
      </c>
      <c r="O36" s="91">
        <f t="shared" si="1"/>
      </c>
      <c r="P36" s="20"/>
      <c r="Q36" s="20"/>
      <c r="R36" s="28"/>
      <c r="S36" s="28"/>
    </row>
    <row r="37" spans="1:19" ht="12.75">
      <c r="A37" s="1" t="s">
        <v>101</v>
      </c>
      <c r="B37" s="36">
        <v>0.06</v>
      </c>
      <c r="C37" s="36">
        <v>0.02</v>
      </c>
      <c r="D37" s="36">
        <v>0.02</v>
      </c>
      <c r="E37" s="36">
        <v>0.01</v>
      </c>
      <c r="F37" s="37">
        <v>0.010041232904674425</v>
      </c>
      <c r="G37" s="37">
        <f t="shared" si="0"/>
        <v>0.005</v>
      </c>
      <c r="H37" s="27"/>
      <c r="I37" s="27">
        <v>0.02</v>
      </c>
      <c r="J37" s="27"/>
      <c r="K37" s="27"/>
      <c r="L37" s="54">
        <f t="shared" si="3"/>
        <v>0</v>
      </c>
      <c r="M37" s="85">
        <f t="shared" si="2"/>
        <v>0</v>
      </c>
      <c r="N37" s="85">
        <f>SUM(P37:IV37)</f>
        <v>0</v>
      </c>
      <c r="O37" s="91">
        <f t="shared" si="1"/>
      </c>
      <c r="P37" s="20"/>
      <c r="Q37" s="20"/>
      <c r="R37" s="28"/>
      <c r="S37" s="28"/>
    </row>
    <row r="38" spans="1:19" ht="12.75">
      <c r="A38" s="1" t="s">
        <v>184</v>
      </c>
      <c r="B38" s="36"/>
      <c r="C38" s="36">
        <v>0.01</v>
      </c>
      <c r="D38" s="76" t="s">
        <v>207</v>
      </c>
      <c r="E38" s="76" t="s">
        <v>207</v>
      </c>
      <c r="F38" s="75" t="s">
        <v>207</v>
      </c>
      <c r="G38" s="37">
        <f t="shared" si="0"/>
        <v>0</v>
      </c>
      <c r="H38" s="27"/>
      <c r="I38" s="27"/>
      <c r="J38" s="27"/>
      <c r="K38" s="27"/>
      <c r="L38" s="54">
        <f>N38*10/$L$4</f>
        <v>0</v>
      </c>
      <c r="M38" s="85">
        <f t="shared" si="2"/>
        <v>0</v>
      </c>
      <c r="N38" s="85">
        <f>SUM(P38:IV38)</f>
        <v>0</v>
      </c>
      <c r="O38" s="91">
        <f t="shared" si="1"/>
      </c>
      <c r="P38" s="20"/>
      <c r="Q38" s="20"/>
      <c r="R38" s="28"/>
      <c r="S38" s="28"/>
    </row>
    <row r="39" spans="1:65" ht="12.75">
      <c r="A39" s="1" t="s">
        <v>13</v>
      </c>
      <c r="B39" s="36">
        <v>0.13</v>
      </c>
      <c r="C39" s="36">
        <v>0.35</v>
      </c>
      <c r="D39" s="36">
        <v>0.23</v>
      </c>
      <c r="E39" s="36">
        <v>0.17</v>
      </c>
      <c r="F39" s="37">
        <v>0.20645356195141867</v>
      </c>
      <c r="G39" s="37">
        <f t="shared" si="0"/>
        <v>0.22218520329226055</v>
      </c>
      <c r="H39" s="27">
        <v>0.1</v>
      </c>
      <c r="I39" s="27">
        <v>0.16</v>
      </c>
      <c r="J39" s="27">
        <v>0.24232633279483032</v>
      </c>
      <c r="K39" s="27">
        <v>0.3864144803742119</v>
      </c>
      <c r="L39" s="54">
        <f t="shared" si="3"/>
        <v>0.23178807947019867</v>
      </c>
      <c r="M39" s="93">
        <f t="shared" si="2"/>
        <v>7</v>
      </c>
      <c r="N39" s="93">
        <f>SUM(P39:IV39)</f>
        <v>14</v>
      </c>
      <c r="O39" s="91">
        <f t="shared" si="1"/>
        <v>1.043220142636171</v>
      </c>
      <c r="P39" s="20"/>
      <c r="Q39" s="20">
        <v>2</v>
      </c>
      <c r="R39" s="28">
        <v>1</v>
      </c>
      <c r="S39" s="28"/>
      <c r="T39" s="20"/>
      <c r="U39" s="20"/>
      <c r="V39" s="20"/>
      <c r="W39" s="20"/>
      <c r="X39" s="20"/>
      <c r="AC39">
        <v>2</v>
      </c>
      <c r="AD39">
        <v>3</v>
      </c>
      <c r="AN39">
        <v>2</v>
      </c>
      <c r="BD39">
        <v>2</v>
      </c>
      <c r="BM39">
        <v>2</v>
      </c>
    </row>
    <row r="40" spans="1:78" ht="12.75">
      <c r="A40" s="1" t="s">
        <v>14</v>
      </c>
      <c r="B40" s="36">
        <v>3.33</v>
      </c>
      <c r="C40" s="37">
        <v>1.5</v>
      </c>
      <c r="D40" s="36">
        <v>1.33</v>
      </c>
      <c r="E40" s="36">
        <v>0.56</v>
      </c>
      <c r="F40" s="37">
        <v>0.16608246580934888</v>
      </c>
      <c r="G40" s="37">
        <f t="shared" si="0"/>
        <v>0.3648213748877571</v>
      </c>
      <c r="H40" s="27">
        <v>0.3</v>
      </c>
      <c r="I40" s="27">
        <v>0.37</v>
      </c>
      <c r="J40" s="27">
        <v>0.5452342487883682</v>
      </c>
      <c r="K40" s="27">
        <v>0.24405125076266013</v>
      </c>
      <c r="L40" s="54">
        <f t="shared" si="3"/>
        <v>0.11589403973509933</v>
      </c>
      <c r="M40" s="93">
        <v>5</v>
      </c>
      <c r="N40" s="93">
        <v>7</v>
      </c>
      <c r="O40" s="91">
        <f t="shared" si="1"/>
        <v>0.3176733813109386</v>
      </c>
      <c r="P40" s="20"/>
      <c r="Q40" s="20"/>
      <c r="R40" s="28"/>
      <c r="S40" s="28"/>
      <c r="W40">
        <v>1</v>
      </c>
      <c r="AH40">
        <v>1</v>
      </c>
      <c r="BM40">
        <v>2</v>
      </c>
      <c r="BZ40">
        <v>2</v>
      </c>
    </row>
    <row r="41" spans="1:34" ht="12.75">
      <c r="A41" s="1" t="s">
        <v>67</v>
      </c>
      <c r="B41" s="36">
        <v>0.01</v>
      </c>
      <c r="C41" s="36">
        <v>0.05</v>
      </c>
      <c r="D41" s="36">
        <v>0.01</v>
      </c>
      <c r="E41" s="36">
        <v>0.02</v>
      </c>
      <c r="F41" s="37">
        <v>0.006041232904674424</v>
      </c>
      <c r="G41" s="37">
        <f t="shared" si="0"/>
        <v>0.030087140067910398</v>
      </c>
      <c r="H41" s="27">
        <v>0.019623233908948195</v>
      </c>
      <c r="I41" s="27">
        <v>0.04</v>
      </c>
      <c r="J41" s="27">
        <v>0.04038772213247172</v>
      </c>
      <c r="K41" s="27">
        <v>0.020337604230221677</v>
      </c>
      <c r="L41" s="54">
        <f t="shared" si="3"/>
        <v>0.016556291390728478</v>
      </c>
      <c r="M41" s="93">
        <f t="shared" si="2"/>
        <v>1</v>
      </c>
      <c r="N41" s="93">
        <f>SUM(P41:IV41)</f>
        <v>1</v>
      </c>
      <c r="O41" s="91">
        <f t="shared" si="1"/>
      </c>
      <c r="P41" s="20"/>
      <c r="Q41" s="20"/>
      <c r="R41" s="28"/>
      <c r="S41" s="28"/>
      <c r="AH41">
        <v>1</v>
      </c>
    </row>
    <row r="42" spans="1:19" ht="12.75">
      <c r="A42" s="1" t="s">
        <v>141</v>
      </c>
      <c r="B42" s="36">
        <v>0.63</v>
      </c>
      <c r="C42" s="36">
        <v>0.32</v>
      </c>
      <c r="D42" s="36">
        <v>0.02</v>
      </c>
      <c r="E42" s="36">
        <v>0.06</v>
      </c>
      <c r="F42" s="37">
        <v>0.02624739742804654</v>
      </c>
      <c r="G42" s="37">
        <f t="shared" si="0"/>
        <v>0.04</v>
      </c>
      <c r="H42" s="27">
        <v>0.16</v>
      </c>
      <c r="I42" s="27"/>
      <c r="J42" s="27"/>
      <c r="K42" s="27"/>
      <c r="L42" s="54">
        <f>N42*10/$L$4</f>
        <v>0</v>
      </c>
      <c r="M42" s="85">
        <f t="shared" si="2"/>
        <v>0</v>
      </c>
      <c r="N42" s="85">
        <f>SUM(P42:IV42)</f>
        <v>0</v>
      </c>
      <c r="O42" s="91">
        <f t="shared" si="1"/>
      </c>
      <c r="P42" s="20"/>
      <c r="Q42" s="20"/>
      <c r="R42" s="28"/>
      <c r="S42" s="28"/>
    </row>
    <row r="43" spans="1:71" ht="12.75">
      <c r="A43" s="1" t="s">
        <v>15</v>
      </c>
      <c r="B43" s="36">
        <v>2.93</v>
      </c>
      <c r="C43" s="36">
        <v>2.12</v>
      </c>
      <c r="D43" s="36">
        <v>1.99</v>
      </c>
      <c r="E43" s="36">
        <v>0.65</v>
      </c>
      <c r="F43" s="37">
        <v>0.8988142478056748</v>
      </c>
      <c r="G43" s="37">
        <f t="shared" si="0"/>
        <v>0.40232894645624634</v>
      </c>
      <c r="H43" s="27">
        <v>0.86</v>
      </c>
      <c r="I43" s="27">
        <v>0.12</v>
      </c>
      <c r="J43" s="27">
        <v>0.1615508885298869</v>
      </c>
      <c r="K43" s="27">
        <v>0.46776489729509857</v>
      </c>
      <c r="L43" s="54">
        <f t="shared" si="3"/>
        <v>0.9768211920529801</v>
      </c>
      <c r="M43" s="85">
        <f t="shared" si="2"/>
        <v>14</v>
      </c>
      <c r="N43" s="85">
        <f>SUM(P43:IV43)</f>
        <v>59</v>
      </c>
      <c r="O43" s="91">
        <f t="shared" si="1"/>
        <v>2.4279167597979687</v>
      </c>
      <c r="P43" s="20">
        <v>1</v>
      </c>
      <c r="Q43" s="20"/>
      <c r="R43" s="28"/>
      <c r="S43" s="28"/>
      <c r="U43">
        <v>7</v>
      </c>
      <c r="AD43">
        <v>1</v>
      </c>
      <c r="AF43">
        <v>1</v>
      </c>
      <c r="AI43">
        <v>1</v>
      </c>
      <c r="AX43">
        <v>1</v>
      </c>
      <c r="AY43">
        <v>4</v>
      </c>
      <c r="BF43">
        <v>8</v>
      </c>
      <c r="BG43">
        <v>5</v>
      </c>
      <c r="BH43">
        <v>18</v>
      </c>
      <c r="BI43">
        <v>7</v>
      </c>
      <c r="BM43">
        <v>1</v>
      </c>
      <c r="BN43">
        <v>2</v>
      </c>
      <c r="BS43">
        <v>2</v>
      </c>
    </row>
    <row r="44" spans="1:19" ht="12.75">
      <c r="A44" s="1" t="s">
        <v>16</v>
      </c>
      <c r="B44" s="36"/>
      <c r="C44" s="36">
        <v>0.41</v>
      </c>
      <c r="D44" s="36">
        <v>0.19</v>
      </c>
      <c r="E44" s="36">
        <v>0.16</v>
      </c>
      <c r="F44" s="37">
        <v>0.2924019187589304</v>
      </c>
      <c r="G44" s="37">
        <f t="shared" si="0"/>
        <v>0.0175</v>
      </c>
      <c r="H44" s="27">
        <v>0.07</v>
      </c>
      <c r="I44" s="27"/>
      <c r="J44" s="27"/>
      <c r="K44" s="27"/>
      <c r="L44" s="54">
        <f t="shared" si="3"/>
        <v>0</v>
      </c>
      <c r="M44" s="85">
        <f t="shared" si="2"/>
        <v>0</v>
      </c>
      <c r="N44" s="85">
        <f>SUM(P44:IV44)</f>
        <v>0</v>
      </c>
      <c r="O44" s="91">
        <f t="shared" si="1"/>
      </c>
      <c r="P44" s="20"/>
      <c r="Q44" s="20"/>
      <c r="R44" s="28"/>
      <c r="S44" s="28"/>
    </row>
    <row r="45" spans="1:19" ht="12.75">
      <c r="A45" s="53" t="s">
        <v>115</v>
      </c>
      <c r="B45" s="36"/>
      <c r="C45" s="36"/>
      <c r="D45" s="36"/>
      <c r="E45" s="36"/>
      <c r="F45" s="37">
        <v>0.0113145091798816</v>
      </c>
      <c r="G45" s="37">
        <f t="shared" si="0"/>
        <v>0</v>
      </c>
      <c r="H45" s="27"/>
      <c r="I45" s="27"/>
      <c r="J45" s="27"/>
      <c r="K45" s="27"/>
      <c r="L45" s="54">
        <f t="shared" si="3"/>
        <v>0</v>
      </c>
      <c r="M45" s="85">
        <f t="shared" si="2"/>
        <v>0</v>
      </c>
      <c r="N45" s="85">
        <f>SUM(P45:IV45)</f>
        <v>0</v>
      </c>
      <c r="O45" s="91">
        <f t="shared" si="1"/>
      </c>
      <c r="P45" s="20"/>
      <c r="Q45" s="20"/>
      <c r="R45" s="28"/>
      <c r="S45" s="28"/>
    </row>
    <row r="46" spans="1:75" ht="12.75">
      <c r="A46" s="53" t="s">
        <v>286</v>
      </c>
      <c r="B46" s="36"/>
      <c r="C46" s="36"/>
      <c r="D46" s="36"/>
      <c r="E46" s="36"/>
      <c r="F46" s="37"/>
      <c r="G46" s="37">
        <f t="shared" si="0"/>
        <v>0</v>
      </c>
      <c r="H46" s="27"/>
      <c r="I46" s="27"/>
      <c r="J46" s="27"/>
      <c r="K46" s="27"/>
      <c r="L46" s="54">
        <f aca="true" t="shared" si="5" ref="L46:L51">N46*10/$L$4</f>
        <v>0.016556291390728478</v>
      </c>
      <c r="M46" s="85">
        <f>COUNT(P46:BZ46)</f>
        <v>1</v>
      </c>
      <c r="N46" s="85">
        <f>SUM(P46:IV46)</f>
        <v>1</v>
      </c>
      <c r="O46" s="91">
        <f t="shared" si="1"/>
      </c>
      <c r="P46" s="20"/>
      <c r="Q46" s="20"/>
      <c r="R46" s="28"/>
      <c r="S46" s="28"/>
      <c r="BW46">
        <v>1</v>
      </c>
    </row>
    <row r="47" spans="1:75" ht="12.75">
      <c r="A47" s="1" t="s">
        <v>147</v>
      </c>
      <c r="B47" s="36"/>
      <c r="C47" s="36">
        <v>0.05</v>
      </c>
      <c r="D47" s="76" t="s">
        <v>207</v>
      </c>
      <c r="E47" s="36">
        <v>0.03</v>
      </c>
      <c r="F47" s="37">
        <v>0.015</v>
      </c>
      <c r="G47" s="37">
        <f t="shared" si="0"/>
        <v>0</v>
      </c>
      <c r="H47" s="27"/>
      <c r="I47" s="27"/>
      <c r="J47" s="27"/>
      <c r="K47" s="27"/>
      <c r="L47" s="54">
        <f t="shared" si="5"/>
        <v>2.0695364238410594</v>
      </c>
      <c r="M47" s="85">
        <f t="shared" si="2"/>
        <v>12</v>
      </c>
      <c r="N47" s="85">
        <f>SUM(P47:IV47)</f>
        <v>125</v>
      </c>
      <c r="O47" s="91">
        <f t="shared" si="1"/>
      </c>
      <c r="P47" s="20"/>
      <c r="Q47" s="20">
        <v>3</v>
      </c>
      <c r="R47" s="28"/>
      <c r="S47" s="28"/>
      <c r="AA47">
        <v>7</v>
      </c>
      <c r="AB47">
        <v>40</v>
      </c>
      <c r="AD47">
        <v>1</v>
      </c>
      <c r="AH47">
        <v>1</v>
      </c>
      <c r="AL47">
        <v>6</v>
      </c>
      <c r="AQ47">
        <v>9</v>
      </c>
      <c r="AS47">
        <v>20</v>
      </c>
      <c r="BE47">
        <v>8</v>
      </c>
      <c r="BK47">
        <v>25</v>
      </c>
      <c r="BM47">
        <v>3</v>
      </c>
      <c r="BW47">
        <v>2</v>
      </c>
    </row>
    <row r="48" spans="1:24" ht="12.75">
      <c r="A48" s="1" t="s">
        <v>242</v>
      </c>
      <c r="B48" s="36"/>
      <c r="C48" s="36"/>
      <c r="D48" s="76"/>
      <c r="E48" s="36"/>
      <c r="F48" s="37"/>
      <c r="G48" s="37">
        <f t="shared" si="0"/>
        <v>0.015253203172666258</v>
      </c>
      <c r="H48" s="27"/>
      <c r="I48" s="27"/>
      <c r="J48" s="27"/>
      <c r="K48" s="27">
        <v>0.06101281269066503</v>
      </c>
      <c r="L48" s="54">
        <f t="shared" si="5"/>
        <v>0.11589403973509933</v>
      </c>
      <c r="M48" s="85">
        <f>COUNT(P48:BZ48)</f>
        <v>1</v>
      </c>
      <c r="N48" s="85">
        <f>SUM(P48:IV48)</f>
        <v>7</v>
      </c>
      <c r="O48" s="91">
        <f t="shared" si="1"/>
      </c>
      <c r="P48" s="20"/>
      <c r="Q48" s="20"/>
      <c r="R48" s="28"/>
      <c r="S48" s="28"/>
      <c r="X48">
        <v>7</v>
      </c>
    </row>
    <row r="49" spans="1:19" ht="12.75">
      <c r="A49" s="1" t="s">
        <v>212</v>
      </c>
      <c r="B49" s="36"/>
      <c r="C49" s="76" t="s">
        <v>207</v>
      </c>
      <c r="D49" s="72"/>
      <c r="E49" s="36"/>
      <c r="F49" s="37"/>
      <c r="G49" s="37">
        <f t="shared" si="0"/>
        <v>0.005048465266558965</v>
      </c>
      <c r="H49" s="27"/>
      <c r="I49" s="27"/>
      <c r="J49" s="27">
        <v>0.02019386106623586</v>
      </c>
      <c r="K49" s="27"/>
      <c r="L49" s="54">
        <f t="shared" si="5"/>
        <v>0</v>
      </c>
      <c r="M49" s="85">
        <f t="shared" si="2"/>
        <v>0</v>
      </c>
      <c r="N49" s="85">
        <f>SUM(P49:IV49)</f>
        <v>0</v>
      </c>
      <c r="O49" s="91">
        <f t="shared" si="1"/>
      </c>
      <c r="P49" s="20"/>
      <c r="Q49" s="20"/>
      <c r="R49" s="28"/>
      <c r="S49" s="28"/>
    </row>
    <row r="50" spans="1:19" ht="12.75">
      <c r="A50" s="1" t="s">
        <v>164</v>
      </c>
      <c r="B50" s="36"/>
      <c r="C50" s="36"/>
      <c r="D50" s="36"/>
      <c r="E50" s="36"/>
      <c r="F50" s="37">
        <v>0.01</v>
      </c>
      <c r="G50" s="37">
        <f t="shared" si="0"/>
        <v>0.005048465266558965</v>
      </c>
      <c r="H50" s="27"/>
      <c r="I50" s="27"/>
      <c r="J50" s="27">
        <v>0.02019386106623586</v>
      </c>
      <c r="K50" s="27"/>
      <c r="L50" s="54">
        <f t="shared" si="5"/>
        <v>0</v>
      </c>
      <c r="M50" s="85">
        <f t="shared" si="2"/>
        <v>0</v>
      </c>
      <c r="N50" s="85">
        <f>SUM(P50:IV50)</f>
        <v>0</v>
      </c>
      <c r="O50" s="91">
        <f t="shared" si="1"/>
      </c>
      <c r="P50" s="20"/>
      <c r="Q50" s="20"/>
      <c r="R50" s="28"/>
      <c r="S50" s="28"/>
    </row>
    <row r="51" spans="1:24" ht="12.75">
      <c r="A51" s="1" t="s">
        <v>191</v>
      </c>
      <c r="B51" s="36"/>
      <c r="C51" s="36"/>
      <c r="D51" s="36"/>
      <c r="E51" s="36">
        <v>0.03</v>
      </c>
      <c r="F51" s="75" t="s">
        <v>207</v>
      </c>
      <c r="G51" s="37">
        <f t="shared" si="0"/>
        <v>0.020051204276913943</v>
      </c>
      <c r="H51" s="27">
        <v>0.019623233908948195</v>
      </c>
      <c r="I51" s="27"/>
      <c r="J51" s="27">
        <v>0.06058158319870758</v>
      </c>
      <c r="K51" s="27"/>
      <c r="L51" s="54">
        <f t="shared" si="5"/>
        <v>0.033112582781456956</v>
      </c>
      <c r="M51" s="85">
        <f t="shared" si="2"/>
        <v>1</v>
      </c>
      <c r="N51" s="85">
        <f>SUM(P51:IV51)</f>
        <v>2</v>
      </c>
      <c r="O51" s="91">
        <f t="shared" si="1"/>
      </c>
      <c r="P51" s="20"/>
      <c r="Q51" s="20"/>
      <c r="R51" s="28"/>
      <c r="S51" s="28"/>
      <c r="X51">
        <v>2</v>
      </c>
    </row>
    <row r="52" spans="1:77" ht="12.75">
      <c r="A52" s="1" t="s">
        <v>68</v>
      </c>
      <c r="B52" s="36"/>
      <c r="C52" s="36">
        <v>0.12</v>
      </c>
      <c r="D52" s="36">
        <v>0.04</v>
      </c>
      <c r="E52" s="36">
        <v>1.22</v>
      </c>
      <c r="F52" s="37">
        <v>0.10904123290467442</v>
      </c>
      <c r="G52" s="37">
        <f t="shared" si="0"/>
        <v>0.8358670037320651</v>
      </c>
      <c r="H52" s="27">
        <v>0.03</v>
      </c>
      <c r="I52" s="27">
        <v>0.02</v>
      </c>
      <c r="J52" s="27">
        <v>3.029079159935379</v>
      </c>
      <c r="K52" s="27">
        <v>0.26438885499288184</v>
      </c>
      <c r="L52" s="54">
        <f t="shared" si="3"/>
        <v>3.013245033112583</v>
      </c>
      <c r="M52" s="85">
        <f t="shared" si="2"/>
        <v>19</v>
      </c>
      <c r="N52" s="85">
        <f>SUM(P52:IV52)</f>
        <v>182</v>
      </c>
      <c r="O52" s="91">
        <f t="shared" si="1"/>
        <v>3.6049335835231395</v>
      </c>
      <c r="P52" s="20"/>
      <c r="Q52" s="20"/>
      <c r="R52" s="28"/>
      <c r="S52" s="28">
        <v>3</v>
      </c>
      <c r="X52">
        <v>40</v>
      </c>
      <c r="Z52">
        <v>3</v>
      </c>
      <c r="AB52">
        <v>2</v>
      </c>
      <c r="AM52">
        <v>1</v>
      </c>
      <c r="AQ52">
        <v>25</v>
      </c>
      <c r="AR52">
        <v>4</v>
      </c>
      <c r="AT52">
        <v>2</v>
      </c>
      <c r="AV52">
        <v>12</v>
      </c>
      <c r="AZ52">
        <v>33</v>
      </c>
      <c r="BB52">
        <v>16</v>
      </c>
      <c r="BG52">
        <v>2</v>
      </c>
      <c r="BK52">
        <v>11</v>
      </c>
      <c r="BR52">
        <v>2</v>
      </c>
      <c r="BS52">
        <v>1</v>
      </c>
      <c r="BT52">
        <v>15</v>
      </c>
      <c r="BU52">
        <v>7</v>
      </c>
      <c r="BW52">
        <v>1</v>
      </c>
      <c r="BY52">
        <v>2</v>
      </c>
    </row>
    <row r="53" spans="1:77" ht="12.75">
      <c r="A53" s="1" t="s">
        <v>17</v>
      </c>
      <c r="B53" s="36">
        <v>0.55</v>
      </c>
      <c r="C53" s="36">
        <v>0.55</v>
      </c>
      <c r="D53" s="36">
        <v>2.13</v>
      </c>
      <c r="E53" s="36">
        <v>12.34</v>
      </c>
      <c r="F53" s="37">
        <v>13.391224535619514</v>
      </c>
      <c r="G53" s="37">
        <f t="shared" si="0"/>
        <v>6.013479074116603</v>
      </c>
      <c r="H53" s="27">
        <v>0.63</v>
      </c>
      <c r="I53" s="27">
        <v>0.43</v>
      </c>
      <c r="J53" s="27">
        <v>12.540387722132468</v>
      </c>
      <c r="K53" s="27">
        <v>10.453528574333943</v>
      </c>
      <c r="L53" s="54">
        <f t="shared" si="3"/>
        <v>60.16556291390729</v>
      </c>
      <c r="M53" s="85">
        <f t="shared" si="2"/>
        <v>47</v>
      </c>
      <c r="N53" s="85">
        <f>SUM(P53:IV53)</f>
        <v>3634</v>
      </c>
      <c r="O53" s="91">
        <f t="shared" si="1"/>
        <v>10.005117199604753</v>
      </c>
      <c r="P53" s="20"/>
      <c r="Q53" s="20">
        <v>34</v>
      </c>
      <c r="R53" s="28">
        <v>20</v>
      </c>
      <c r="S53" s="28">
        <v>5</v>
      </c>
      <c r="T53">
        <v>5</v>
      </c>
      <c r="V53">
        <v>6</v>
      </c>
      <c r="W53">
        <v>73</v>
      </c>
      <c r="X53" s="20">
        <v>12</v>
      </c>
      <c r="Z53">
        <v>25</v>
      </c>
      <c r="AA53">
        <v>12</v>
      </c>
      <c r="AB53">
        <v>50</v>
      </c>
      <c r="AE53">
        <v>37</v>
      </c>
      <c r="AF53">
        <v>6</v>
      </c>
      <c r="AJ53">
        <v>6</v>
      </c>
      <c r="AL53">
        <v>40</v>
      </c>
      <c r="AM53">
        <v>61</v>
      </c>
      <c r="AN53">
        <v>4</v>
      </c>
      <c r="AO53">
        <v>34</v>
      </c>
      <c r="AP53">
        <v>2</v>
      </c>
      <c r="AQ53">
        <v>3</v>
      </c>
      <c r="AR53">
        <v>15</v>
      </c>
      <c r="AS53">
        <v>25</v>
      </c>
      <c r="AT53">
        <v>31</v>
      </c>
      <c r="AU53">
        <v>6</v>
      </c>
      <c r="AV53">
        <v>46</v>
      </c>
      <c r="AW53">
        <v>13</v>
      </c>
      <c r="AX53">
        <v>3</v>
      </c>
      <c r="AZ53">
        <v>18</v>
      </c>
      <c r="BA53">
        <v>6</v>
      </c>
      <c r="BB53">
        <v>2</v>
      </c>
      <c r="BE53">
        <v>6</v>
      </c>
      <c r="BF53">
        <v>677</v>
      </c>
      <c r="BG53">
        <v>83</v>
      </c>
      <c r="BH53">
        <v>7</v>
      </c>
      <c r="BI53">
        <v>349</v>
      </c>
      <c r="BK53">
        <v>21</v>
      </c>
      <c r="BL53">
        <v>1</v>
      </c>
      <c r="BM53">
        <v>1</v>
      </c>
      <c r="BN53">
        <v>157</v>
      </c>
      <c r="BP53">
        <v>257</v>
      </c>
      <c r="BQ53">
        <v>44</v>
      </c>
      <c r="BR53">
        <v>46</v>
      </c>
      <c r="BS53">
        <v>10</v>
      </c>
      <c r="BT53">
        <v>45</v>
      </c>
      <c r="BU53">
        <v>150</v>
      </c>
      <c r="BV53">
        <v>11</v>
      </c>
      <c r="BW53">
        <v>144</v>
      </c>
      <c r="BY53">
        <v>1025</v>
      </c>
    </row>
    <row r="54" spans="1:19" ht="12.75">
      <c r="A54" s="1" t="s">
        <v>224</v>
      </c>
      <c r="B54" s="36"/>
      <c r="C54" s="36"/>
      <c r="D54" s="36"/>
      <c r="E54" s="36"/>
      <c r="F54" s="37"/>
      <c r="G54" s="37">
        <f t="shared" si="0"/>
        <v>0.005048465266558965</v>
      </c>
      <c r="H54" s="27"/>
      <c r="I54" s="27"/>
      <c r="J54" s="27">
        <v>0.02019386106623586</v>
      </c>
      <c r="K54" s="27"/>
      <c r="L54" s="54">
        <f>N54*10/$L$4</f>
        <v>0</v>
      </c>
      <c r="M54" s="85">
        <f t="shared" si="2"/>
        <v>0</v>
      </c>
      <c r="N54" s="85">
        <f>SUM(P54:IV54)</f>
        <v>0</v>
      </c>
      <c r="O54" s="91">
        <f t="shared" si="1"/>
      </c>
      <c r="P54" s="20"/>
      <c r="Q54" s="20"/>
      <c r="R54" s="28"/>
      <c r="S54" s="28"/>
    </row>
    <row r="55" spans="1:77" ht="12.75">
      <c r="A55" s="1" t="s">
        <v>18</v>
      </c>
      <c r="B55" s="36"/>
      <c r="C55" s="36">
        <v>0.08</v>
      </c>
      <c r="D55" s="36">
        <v>0.23</v>
      </c>
      <c r="E55" s="37">
        <v>2.92</v>
      </c>
      <c r="F55" s="37">
        <v>2.382092467850582</v>
      </c>
      <c r="G55" s="37">
        <f t="shared" si="0"/>
        <v>1.0429186490902453</v>
      </c>
      <c r="H55" s="27">
        <v>0.26</v>
      </c>
      <c r="I55" s="27">
        <v>0.49</v>
      </c>
      <c r="J55" s="27">
        <v>2.160743134087237</v>
      </c>
      <c r="K55" s="27">
        <v>1.260931462273744</v>
      </c>
      <c r="L55" s="54">
        <f t="shared" si="3"/>
        <v>3.8741721854304636</v>
      </c>
      <c r="M55" s="85">
        <f t="shared" si="2"/>
        <v>30</v>
      </c>
      <c r="N55" s="85">
        <f>SUM(P55:IV55)</f>
        <v>234</v>
      </c>
      <c r="O55" s="91">
        <f t="shared" si="1"/>
        <v>3.7147405397438873</v>
      </c>
      <c r="P55" s="20"/>
      <c r="Q55" s="20">
        <v>4</v>
      </c>
      <c r="R55" s="28">
        <v>8</v>
      </c>
      <c r="S55" s="28">
        <v>8</v>
      </c>
      <c r="T55">
        <v>1</v>
      </c>
      <c r="W55">
        <v>16</v>
      </c>
      <c r="X55">
        <v>15</v>
      </c>
      <c r="Z55">
        <v>27</v>
      </c>
      <c r="AA55">
        <v>10</v>
      </c>
      <c r="AB55">
        <v>10</v>
      </c>
      <c r="AM55">
        <v>7</v>
      </c>
      <c r="AN55">
        <v>5</v>
      </c>
      <c r="AQ55">
        <v>5</v>
      </c>
      <c r="AR55">
        <v>3</v>
      </c>
      <c r="AS55">
        <v>2</v>
      </c>
      <c r="AT55">
        <v>14</v>
      </c>
      <c r="AV55">
        <v>4</v>
      </c>
      <c r="AZ55">
        <v>4</v>
      </c>
      <c r="BB55">
        <v>3</v>
      </c>
      <c r="BC55">
        <v>2</v>
      </c>
      <c r="BE55">
        <v>7</v>
      </c>
      <c r="BF55">
        <v>2</v>
      </c>
      <c r="BI55">
        <v>1</v>
      </c>
      <c r="BK55">
        <v>6</v>
      </c>
      <c r="BL55">
        <v>4</v>
      </c>
      <c r="BP55">
        <v>5</v>
      </c>
      <c r="BR55">
        <v>7</v>
      </c>
      <c r="BT55">
        <v>3</v>
      </c>
      <c r="BU55">
        <v>10</v>
      </c>
      <c r="BW55">
        <v>6</v>
      </c>
      <c r="BY55">
        <v>35</v>
      </c>
    </row>
    <row r="56" spans="1:19" ht="12.75">
      <c r="A56" s="1" t="s">
        <v>88</v>
      </c>
      <c r="B56" s="36"/>
      <c r="C56" s="36"/>
      <c r="D56" s="76" t="s">
        <v>207</v>
      </c>
      <c r="E56" s="36">
        <v>0.01</v>
      </c>
      <c r="F56" s="75" t="s">
        <v>207</v>
      </c>
      <c r="G56" s="37">
        <f t="shared" si="0"/>
        <v>0.005048465266558965</v>
      </c>
      <c r="H56" s="27"/>
      <c r="I56" s="27"/>
      <c r="J56" s="27">
        <v>0.02019386106623586</v>
      </c>
      <c r="K56" s="27"/>
      <c r="L56" s="54">
        <f t="shared" si="3"/>
        <v>0</v>
      </c>
      <c r="M56" s="85">
        <f t="shared" si="2"/>
        <v>0</v>
      </c>
      <c r="N56" s="85">
        <f>SUM(P56:IV56)</f>
        <v>0</v>
      </c>
      <c r="O56" s="91">
        <f t="shared" si="1"/>
      </c>
      <c r="P56" s="20"/>
      <c r="Q56" s="20"/>
      <c r="R56" s="28"/>
      <c r="S56" s="28"/>
    </row>
    <row r="57" spans="1:24" ht="12.75">
      <c r="A57" s="1" t="s">
        <v>220</v>
      </c>
      <c r="B57" s="36"/>
      <c r="C57" s="36"/>
      <c r="D57" s="76"/>
      <c r="E57" s="36"/>
      <c r="F57" s="75"/>
      <c r="G57" s="37">
        <f t="shared" si="0"/>
        <v>0.04038772213247172</v>
      </c>
      <c r="H57" s="27"/>
      <c r="I57" s="27"/>
      <c r="J57" s="27">
        <v>0.1615508885298869</v>
      </c>
      <c r="K57" s="27"/>
      <c r="L57" s="54">
        <f>N57*10/$L$4</f>
        <v>0.033112582781456956</v>
      </c>
      <c r="M57" s="85">
        <f t="shared" si="2"/>
        <v>1</v>
      </c>
      <c r="N57" s="85">
        <f>SUM(P57:IV57)</f>
        <v>2</v>
      </c>
      <c r="O57" s="91">
        <f t="shared" si="1"/>
      </c>
      <c r="P57" s="20"/>
      <c r="Q57" s="20"/>
      <c r="R57" s="28"/>
      <c r="S57" s="28"/>
      <c r="X57">
        <v>2</v>
      </c>
    </row>
    <row r="58" spans="1:24" ht="12.75">
      <c r="A58" s="1" t="s">
        <v>195</v>
      </c>
      <c r="B58" s="36"/>
      <c r="C58" s="36"/>
      <c r="D58" s="36">
        <v>0.01</v>
      </c>
      <c r="E58" s="36">
        <v>0.01</v>
      </c>
      <c r="F58" s="37">
        <v>0.01</v>
      </c>
      <c r="G58" s="37">
        <f t="shared" si="0"/>
        <v>0.10104117691317221</v>
      </c>
      <c r="H58" s="27"/>
      <c r="I58" s="27"/>
      <c r="J58" s="27">
        <v>0.3634894991922455</v>
      </c>
      <c r="K58" s="27">
        <v>0.040675208460443354</v>
      </c>
      <c r="L58" s="54">
        <f>N58*10/$L$4</f>
        <v>0.016556291390728478</v>
      </c>
      <c r="M58" s="85">
        <f t="shared" si="2"/>
        <v>1</v>
      </c>
      <c r="N58" s="85">
        <f>SUM(P58:IV58)</f>
        <v>1</v>
      </c>
      <c r="O58" s="91">
        <f t="shared" si="1"/>
      </c>
      <c r="P58" s="20"/>
      <c r="Q58" s="20"/>
      <c r="R58" s="28"/>
      <c r="S58" s="28"/>
      <c r="X58">
        <v>1</v>
      </c>
    </row>
    <row r="59" spans="1:77" ht="12.75">
      <c r="A59" s="1" t="s">
        <v>19</v>
      </c>
      <c r="B59" s="36">
        <v>19.13</v>
      </c>
      <c r="C59" s="36">
        <v>10.51</v>
      </c>
      <c r="D59" s="36">
        <v>20.61</v>
      </c>
      <c r="E59" s="36">
        <v>11.49</v>
      </c>
      <c r="F59" s="37">
        <v>6.232607675035721</v>
      </c>
      <c r="G59" s="37">
        <f t="shared" si="0"/>
        <v>3.46818234879944</v>
      </c>
      <c r="H59" s="27">
        <v>5.47</v>
      </c>
      <c r="I59" s="27">
        <v>1.65</v>
      </c>
      <c r="J59" s="27">
        <v>2.766558966074313</v>
      </c>
      <c r="K59" s="27">
        <v>3.9861704291234488</v>
      </c>
      <c r="L59" s="54">
        <f t="shared" si="3"/>
        <v>10.364238410596027</v>
      </c>
      <c r="M59" s="85">
        <f t="shared" si="2"/>
        <v>25</v>
      </c>
      <c r="N59" s="85">
        <f>SUM(P59:IV59)</f>
        <v>626</v>
      </c>
      <c r="O59" s="91">
        <f t="shared" si="1"/>
        <v>2.9883775904066154</v>
      </c>
      <c r="P59" s="20"/>
      <c r="Q59" s="20"/>
      <c r="R59" s="28"/>
      <c r="S59" s="28"/>
      <c r="V59">
        <v>7</v>
      </c>
      <c r="AD59">
        <v>19</v>
      </c>
      <c r="AE59">
        <v>5</v>
      </c>
      <c r="AF59">
        <v>20</v>
      </c>
      <c r="AI59">
        <v>4</v>
      </c>
      <c r="AK59">
        <v>22</v>
      </c>
      <c r="AL59">
        <v>11</v>
      </c>
      <c r="AM59">
        <v>10</v>
      </c>
      <c r="AO59">
        <v>5</v>
      </c>
      <c r="AP59">
        <v>23</v>
      </c>
      <c r="AU59">
        <v>50</v>
      </c>
      <c r="AV59">
        <v>60</v>
      </c>
      <c r="AW59">
        <v>2</v>
      </c>
      <c r="BF59">
        <v>21</v>
      </c>
      <c r="BG59">
        <v>176</v>
      </c>
      <c r="BH59">
        <v>103</v>
      </c>
      <c r="BJ59">
        <v>8</v>
      </c>
      <c r="BN59">
        <v>28</v>
      </c>
      <c r="BQ59">
        <v>3</v>
      </c>
      <c r="BR59">
        <v>1</v>
      </c>
      <c r="BS59">
        <v>3</v>
      </c>
      <c r="BV59">
        <v>1</v>
      </c>
      <c r="BW59">
        <v>4</v>
      </c>
      <c r="BX59">
        <v>6</v>
      </c>
      <c r="BY59">
        <v>34</v>
      </c>
    </row>
    <row r="60" spans="1:77" ht="12.75">
      <c r="A60" s="1" t="s">
        <v>20</v>
      </c>
      <c r="B60" s="36">
        <v>0.02</v>
      </c>
      <c r="C60" s="36">
        <v>0.12</v>
      </c>
      <c r="D60" s="36">
        <v>0.09</v>
      </c>
      <c r="E60" s="36">
        <v>0.25</v>
      </c>
      <c r="F60" s="37">
        <v>0.1982061645233721</v>
      </c>
      <c r="G60" s="37">
        <f t="shared" si="0"/>
        <v>0.20510555594434654</v>
      </c>
      <c r="H60" s="27">
        <v>0.03</v>
      </c>
      <c r="I60" s="27">
        <v>0.12</v>
      </c>
      <c r="J60" s="27">
        <v>0.1009693053311793</v>
      </c>
      <c r="K60" s="27">
        <v>0.5694529184462069</v>
      </c>
      <c r="L60" s="54">
        <f t="shared" si="3"/>
        <v>2.433774834437086</v>
      </c>
      <c r="M60" s="85">
        <f t="shared" si="2"/>
        <v>29</v>
      </c>
      <c r="N60" s="85">
        <f>SUM(P60:IV60)</f>
        <v>147</v>
      </c>
      <c r="O60" s="91">
        <f t="shared" si="1"/>
        <v>11.865962495416108</v>
      </c>
      <c r="P60" s="20"/>
      <c r="Q60" s="20">
        <v>5</v>
      </c>
      <c r="R60" s="28"/>
      <c r="S60" s="28">
        <v>3</v>
      </c>
      <c r="U60">
        <v>1</v>
      </c>
      <c r="X60">
        <v>1</v>
      </c>
      <c r="Z60">
        <v>2</v>
      </c>
      <c r="AA60">
        <v>24</v>
      </c>
      <c r="AB60">
        <v>13</v>
      </c>
      <c r="AD60">
        <v>3</v>
      </c>
      <c r="AJ60">
        <v>3</v>
      </c>
      <c r="AK60">
        <v>1</v>
      </c>
      <c r="AN60">
        <v>1</v>
      </c>
      <c r="AQ60">
        <v>5</v>
      </c>
      <c r="AS60">
        <v>14</v>
      </c>
      <c r="AT60">
        <v>2</v>
      </c>
      <c r="AU60">
        <v>1</v>
      </c>
      <c r="AV60">
        <v>1</v>
      </c>
      <c r="AW60">
        <v>5</v>
      </c>
      <c r="BD60">
        <v>1</v>
      </c>
      <c r="BF60">
        <v>1</v>
      </c>
      <c r="BK60">
        <v>12</v>
      </c>
      <c r="BL60">
        <v>10</v>
      </c>
      <c r="BP60">
        <v>5</v>
      </c>
      <c r="BR60">
        <v>9</v>
      </c>
      <c r="BS60">
        <v>1</v>
      </c>
      <c r="BT60">
        <v>7</v>
      </c>
      <c r="BU60">
        <v>5</v>
      </c>
      <c r="BV60">
        <v>5</v>
      </c>
      <c r="BW60">
        <v>2</v>
      </c>
      <c r="BY60">
        <v>4</v>
      </c>
    </row>
    <row r="61" spans="1:72" ht="12.75">
      <c r="A61" s="1" t="s">
        <v>69</v>
      </c>
      <c r="B61" s="36">
        <v>0.11</v>
      </c>
      <c r="C61" s="36">
        <v>0.01</v>
      </c>
      <c r="D61" s="76" t="s">
        <v>207</v>
      </c>
      <c r="E61" s="36">
        <v>0.02</v>
      </c>
      <c r="F61" s="37">
        <v>0.027206164523372118</v>
      </c>
      <c r="G61" s="37">
        <f t="shared" si="0"/>
        <v>0.025242326332794825</v>
      </c>
      <c r="H61" s="27"/>
      <c r="I61" s="27"/>
      <c r="J61" s="27">
        <v>0.1009693053311793</v>
      </c>
      <c r="K61" s="27"/>
      <c r="L61" s="54">
        <f t="shared" si="3"/>
        <v>0.4966887417218543</v>
      </c>
      <c r="M61" s="85">
        <f t="shared" si="2"/>
        <v>12</v>
      </c>
      <c r="N61" s="85">
        <f>SUM(P61:IV61)</f>
        <v>30</v>
      </c>
      <c r="O61" s="91">
        <f t="shared" si="1"/>
      </c>
      <c r="P61" s="20"/>
      <c r="Q61" s="20">
        <v>1</v>
      </c>
      <c r="R61" s="28"/>
      <c r="S61" s="28"/>
      <c r="V61">
        <v>1</v>
      </c>
      <c r="AB61">
        <v>8</v>
      </c>
      <c r="AL61">
        <v>1</v>
      </c>
      <c r="AM61">
        <v>2</v>
      </c>
      <c r="AS61">
        <v>1</v>
      </c>
      <c r="AU61">
        <v>1</v>
      </c>
      <c r="BK61">
        <v>2</v>
      </c>
      <c r="BN61">
        <v>2</v>
      </c>
      <c r="BO61">
        <v>2</v>
      </c>
      <c r="BR61">
        <v>8</v>
      </c>
      <c r="BT61">
        <v>1</v>
      </c>
    </row>
    <row r="62" spans="1:59" ht="12.75">
      <c r="A62" s="1" t="s">
        <v>21</v>
      </c>
      <c r="B62" s="36">
        <v>0.02</v>
      </c>
      <c r="C62" s="36">
        <v>0.07</v>
      </c>
      <c r="D62" s="37">
        <v>0.2</v>
      </c>
      <c r="E62" s="36">
        <v>0.24</v>
      </c>
      <c r="F62" s="37">
        <v>0.11100000000000003</v>
      </c>
      <c r="G62" s="37">
        <f t="shared" si="0"/>
        <v>0.02766880211511084</v>
      </c>
      <c r="H62" s="27">
        <v>0.07</v>
      </c>
      <c r="I62" s="27"/>
      <c r="J62" s="27"/>
      <c r="K62" s="27">
        <v>0.040675208460443354</v>
      </c>
      <c r="L62" s="54">
        <f t="shared" si="3"/>
        <v>0.08278145695364239</v>
      </c>
      <c r="M62" s="85">
        <f t="shared" si="2"/>
        <v>2</v>
      </c>
      <c r="N62" s="85">
        <f>SUM(P62:IV62)</f>
        <v>5</v>
      </c>
      <c r="O62" s="91">
        <f t="shared" si="1"/>
      </c>
      <c r="P62" s="20">
        <v>2</v>
      </c>
      <c r="Q62" s="20"/>
      <c r="R62" s="28"/>
      <c r="S62" s="28"/>
      <c r="BG62">
        <v>3</v>
      </c>
    </row>
    <row r="63" spans="1:19" ht="12.75">
      <c r="A63" s="1" t="s">
        <v>80</v>
      </c>
      <c r="B63" s="36"/>
      <c r="C63" s="36">
        <v>0.03</v>
      </c>
      <c r="D63" s="76" t="s">
        <v>207</v>
      </c>
      <c r="E63" s="36">
        <v>0.01</v>
      </c>
      <c r="F63" s="75" t="s">
        <v>207</v>
      </c>
      <c r="G63" s="37">
        <f t="shared" si="0"/>
        <v>0.01009693053311793</v>
      </c>
      <c r="H63" s="27"/>
      <c r="I63" s="27"/>
      <c r="J63" s="27">
        <v>0.04038772213247172</v>
      </c>
      <c r="K63" s="27"/>
      <c r="L63" s="54">
        <f t="shared" si="3"/>
        <v>0</v>
      </c>
      <c r="M63" s="85">
        <f t="shared" si="2"/>
        <v>0</v>
      </c>
      <c r="N63" s="85">
        <f>SUM(P63:IV63)</f>
        <v>0</v>
      </c>
      <c r="O63" s="91">
        <f t="shared" si="1"/>
      </c>
      <c r="P63" s="20"/>
      <c r="Q63" s="20"/>
      <c r="R63" s="28"/>
      <c r="S63" s="28"/>
    </row>
    <row r="64" spans="1:19" ht="12.75">
      <c r="A64" s="1" t="s">
        <v>22</v>
      </c>
      <c r="B64" s="36">
        <v>0.01</v>
      </c>
      <c r="C64" s="36">
        <v>0.02</v>
      </c>
      <c r="D64" s="36">
        <v>0.02</v>
      </c>
      <c r="E64" s="36">
        <v>0.02</v>
      </c>
      <c r="F64" s="37">
        <v>0.011000000000000001</v>
      </c>
      <c r="G64" s="37">
        <f t="shared" si="0"/>
        <v>0.005084401057555419</v>
      </c>
      <c r="H64" s="27"/>
      <c r="I64" s="27"/>
      <c r="J64" s="27"/>
      <c r="K64" s="27">
        <v>0.020337604230221677</v>
      </c>
      <c r="L64" s="54">
        <f t="shared" si="3"/>
        <v>0</v>
      </c>
      <c r="M64" s="85">
        <f t="shared" si="2"/>
        <v>0</v>
      </c>
      <c r="N64" s="85">
        <f>SUM(P64:IV64)</f>
        <v>0</v>
      </c>
      <c r="O64" s="91">
        <f t="shared" si="1"/>
      </c>
      <c r="P64" s="20"/>
      <c r="Q64" s="20"/>
      <c r="R64" s="28"/>
      <c r="S64" s="28"/>
    </row>
    <row r="65" spans="1:76" ht="12.75">
      <c r="A65" s="1" t="s">
        <v>70</v>
      </c>
      <c r="B65" s="36"/>
      <c r="C65" s="36">
        <v>0.01</v>
      </c>
      <c r="D65" s="36">
        <v>0.01</v>
      </c>
      <c r="E65" s="36">
        <v>0.01</v>
      </c>
      <c r="F65" s="37">
        <v>0.030041232904674427</v>
      </c>
      <c r="G65" s="37">
        <f t="shared" si="0"/>
        <v>0.04754846526655896</v>
      </c>
      <c r="H65" s="27">
        <v>0.15</v>
      </c>
      <c r="I65" s="27">
        <v>0.02</v>
      </c>
      <c r="J65" s="27">
        <v>0.02019386106623586</v>
      </c>
      <c r="K65" s="27"/>
      <c r="L65" s="54">
        <f t="shared" si="3"/>
        <v>0.033112582781456956</v>
      </c>
      <c r="M65" s="85">
        <f t="shared" si="2"/>
        <v>2</v>
      </c>
      <c r="N65" s="85">
        <f>SUM(P65:IV65)</f>
        <v>2</v>
      </c>
      <c r="O65" s="91">
        <f t="shared" si="1"/>
      </c>
      <c r="P65" s="20">
        <v>1</v>
      </c>
      <c r="Q65" s="20"/>
      <c r="R65" s="28"/>
      <c r="S65" s="28"/>
      <c r="BX65">
        <v>1</v>
      </c>
    </row>
    <row r="66" spans="1:19" ht="12.75">
      <c r="A66" s="1" t="s">
        <v>23</v>
      </c>
      <c r="B66" s="36"/>
      <c r="C66" s="36">
        <v>0.01</v>
      </c>
      <c r="D66" s="36">
        <v>0.01</v>
      </c>
      <c r="E66" s="36">
        <v>0.02</v>
      </c>
      <c r="F66" s="37">
        <v>0.01</v>
      </c>
      <c r="G66" s="37">
        <f t="shared" si="0"/>
        <v>0.009990209534792467</v>
      </c>
      <c r="H66" s="27">
        <v>0.019623233908948195</v>
      </c>
      <c r="I66" s="27"/>
      <c r="J66" s="27"/>
      <c r="K66" s="27">
        <v>0.020337604230221677</v>
      </c>
      <c r="L66" s="54">
        <f t="shared" si="3"/>
        <v>0</v>
      </c>
      <c r="M66" s="85">
        <f t="shared" si="2"/>
        <v>0</v>
      </c>
      <c r="N66" s="85">
        <f>SUM(P66:IV66)</f>
        <v>0</v>
      </c>
      <c r="O66" s="91">
        <f t="shared" si="1"/>
      </c>
      <c r="P66" s="20"/>
      <c r="Q66" s="20"/>
      <c r="R66" s="28"/>
      <c r="S66" s="28"/>
    </row>
    <row r="67" spans="1:19" ht="12.75">
      <c r="A67" s="1" t="s">
        <v>203</v>
      </c>
      <c r="B67" s="36"/>
      <c r="C67" s="76" t="s">
        <v>207</v>
      </c>
      <c r="D67" s="36">
        <v>0.01</v>
      </c>
      <c r="E67" s="36">
        <v>0.01</v>
      </c>
      <c r="F67" s="37"/>
      <c r="G67" s="37">
        <f t="shared" si="0"/>
        <v>0.010084401057555419</v>
      </c>
      <c r="H67" s="27"/>
      <c r="I67" s="27">
        <v>0.02</v>
      </c>
      <c r="J67" s="27"/>
      <c r="K67" s="27">
        <v>0.020337604230221677</v>
      </c>
      <c r="L67" s="54">
        <f>N67*10/$L$4</f>
        <v>0.016556291390728478</v>
      </c>
      <c r="M67" s="85">
        <f t="shared" si="2"/>
        <v>1</v>
      </c>
      <c r="N67" s="85">
        <f>SUM(P67:IV67)</f>
        <v>1</v>
      </c>
      <c r="O67" s="91">
        <f t="shared" si="1"/>
      </c>
      <c r="P67" s="20"/>
      <c r="Q67" s="20"/>
      <c r="R67" s="77"/>
      <c r="S67" s="77">
        <v>1</v>
      </c>
    </row>
    <row r="68" spans="1:19" ht="12.75">
      <c r="A68" s="1" t="s">
        <v>151</v>
      </c>
      <c r="B68" s="36"/>
      <c r="C68" s="36"/>
      <c r="D68" s="76" t="s">
        <v>207</v>
      </c>
      <c r="E68" s="36"/>
      <c r="F68" s="75" t="s">
        <v>207</v>
      </c>
      <c r="G68" s="37">
        <f t="shared" si="0"/>
        <v>0.005084401057555419</v>
      </c>
      <c r="H68" s="27"/>
      <c r="I68" s="27"/>
      <c r="J68" s="27"/>
      <c r="K68" s="27">
        <v>0.020337604230221677</v>
      </c>
      <c r="L68" s="54">
        <f>N68*10/$L$4</f>
        <v>0</v>
      </c>
      <c r="M68" s="85">
        <f t="shared" si="2"/>
        <v>0</v>
      </c>
      <c r="N68" s="85">
        <f>SUM(P68:IV68)</f>
        <v>0</v>
      </c>
      <c r="O68" s="91">
        <f t="shared" si="1"/>
      </c>
      <c r="P68" s="20"/>
      <c r="Q68" s="20"/>
      <c r="R68" s="28"/>
      <c r="S68" s="28"/>
    </row>
    <row r="69" spans="1:73" ht="12.75">
      <c r="A69" s="1" t="s">
        <v>24</v>
      </c>
      <c r="B69" s="36">
        <v>0.06</v>
      </c>
      <c r="C69" s="36">
        <v>0.12</v>
      </c>
      <c r="D69" s="37">
        <v>0.3</v>
      </c>
      <c r="E69" s="36">
        <v>0.56</v>
      </c>
      <c r="F69" s="37">
        <v>0.5142369871402328</v>
      </c>
      <c r="G69" s="37">
        <f t="shared" si="0"/>
        <v>0.6445299844954516</v>
      </c>
      <c r="H69" s="27">
        <v>0.53</v>
      </c>
      <c r="I69" s="27">
        <v>0.65</v>
      </c>
      <c r="J69" s="27">
        <v>0.726978998384491</v>
      </c>
      <c r="K69" s="27">
        <v>0.6711409395973154</v>
      </c>
      <c r="L69" s="54">
        <f t="shared" si="3"/>
        <v>0.38079470198675497</v>
      </c>
      <c r="M69" s="85">
        <f t="shared" si="2"/>
        <v>19</v>
      </c>
      <c r="N69" s="85">
        <f>SUM(P69:IV69)</f>
        <v>23</v>
      </c>
      <c r="O69" s="91">
        <f aca="true" t="shared" si="6" ref="O69:O130">IF(COUNT(H69:K69)=0,"",IF(SUM(H69:K69)/COUNT($H$4:$K$4)&lt;0.1,"",IF(L69&lt;0.1,"",L69/(SUM(H69:K69)/COUNT($H$4:$K$4)))))</f>
        <v>0.5908099097745579</v>
      </c>
      <c r="P69" s="20"/>
      <c r="Q69" s="20">
        <v>1</v>
      </c>
      <c r="R69" s="28">
        <v>1</v>
      </c>
      <c r="S69" s="28">
        <v>1</v>
      </c>
      <c r="T69" s="20"/>
      <c r="U69" s="20">
        <v>1</v>
      </c>
      <c r="V69" s="20"/>
      <c r="W69" s="20"/>
      <c r="X69" s="20"/>
      <c r="AA69">
        <v>1</v>
      </c>
      <c r="AG69">
        <v>2</v>
      </c>
      <c r="AN69">
        <v>1</v>
      </c>
      <c r="AQ69">
        <v>1</v>
      </c>
      <c r="AT69">
        <v>1</v>
      </c>
      <c r="AV69">
        <v>1</v>
      </c>
      <c r="BA69">
        <v>1</v>
      </c>
      <c r="BB69">
        <v>1</v>
      </c>
      <c r="BD69">
        <v>1</v>
      </c>
      <c r="BM69">
        <v>1</v>
      </c>
      <c r="BP69">
        <v>1</v>
      </c>
      <c r="BR69">
        <v>1</v>
      </c>
      <c r="BS69">
        <v>1</v>
      </c>
      <c r="BT69">
        <v>3</v>
      </c>
      <c r="BU69">
        <v>2</v>
      </c>
    </row>
    <row r="70" spans="1:78" ht="12.75">
      <c r="A70" s="1" t="s">
        <v>25</v>
      </c>
      <c r="B70" s="36">
        <v>0.17</v>
      </c>
      <c r="C70" s="36">
        <v>0.34</v>
      </c>
      <c r="D70" s="36">
        <v>0.28</v>
      </c>
      <c r="E70" s="36">
        <v>0.57</v>
      </c>
      <c r="F70" s="37">
        <v>0.629566850377628</v>
      </c>
      <c r="G70" s="37">
        <f t="shared" si="0"/>
        <v>0.4818127171137818</v>
      </c>
      <c r="H70" s="27">
        <v>0.28</v>
      </c>
      <c r="I70" s="27">
        <v>0.31</v>
      </c>
      <c r="J70" s="27">
        <v>0.7067851373182551</v>
      </c>
      <c r="K70" s="27">
        <v>0.630465731136872</v>
      </c>
      <c r="L70" s="54">
        <f t="shared" si="3"/>
        <v>0.9933774834437086</v>
      </c>
      <c r="M70" s="85">
        <f t="shared" si="2"/>
        <v>34</v>
      </c>
      <c r="N70" s="85">
        <f>SUM(P70:IV70)</f>
        <v>60</v>
      </c>
      <c r="O70" s="91">
        <f t="shared" si="6"/>
        <v>2.0617502364702402</v>
      </c>
      <c r="P70" s="20"/>
      <c r="Q70" s="20">
        <v>2</v>
      </c>
      <c r="R70" s="28">
        <v>1</v>
      </c>
      <c r="S70" s="28">
        <v>3</v>
      </c>
      <c r="T70" s="20">
        <v>3</v>
      </c>
      <c r="U70" s="20">
        <v>1</v>
      </c>
      <c r="V70" s="20"/>
      <c r="W70" s="20">
        <v>1</v>
      </c>
      <c r="X70" s="20"/>
      <c r="Z70">
        <v>6</v>
      </c>
      <c r="AA70">
        <v>2</v>
      </c>
      <c r="AB70">
        <v>2</v>
      </c>
      <c r="AE70">
        <v>1</v>
      </c>
      <c r="AF70">
        <v>1</v>
      </c>
      <c r="AI70">
        <v>1</v>
      </c>
      <c r="AO70">
        <v>2</v>
      </c>
      <c r="AP70">
        <v>1</v>
      </c>
      <c r="AQ70">
        <v>4</v>
      </c>
      <c r="AR70">
        <v>3</v>
      </c>
      <c r="AS70">
        <v>1</v>
      </c>
      <c r="AT70">
        <v>1</v>
      </c>
      <c r="AU70">
        <v>1</v>
      </c>
      <c r="AZ70">
        <v>3</v>
      </c>
      <c r="BA70">
        <v>1</v>
      </c>
      <c r="BB70">
        <v>3</v>
      </c>
      <c r="BC70">
        <v>2</v>
      </c>
      <c r="BI70">
        <v>1</v>
      </c>
      <c r="BJ70">
        <v>1</v>
      </c>
      <c r="BK70">
        <v>2</v>
      </c>
      <c r="BO70">
        <v>1</v>
      </c>
      <c r="BP70">
        <v>1</v>
      </c>
      <c r="BR70">
        <v>1</v>
      </c>
      <c r="BU70">
        <v>2</v>
      </c>
      <c r="BW70">
        <v>1</v>
      </c>
      <c r="BX70">
        <v>2</v>
      </c>
      <c r="BY70">
        <v>1</v>
      </c>
      <c r="BZ70">
        <v>1</v>
      </c>
    </row>
    <row r="71" spans="1:78" ht="12.75">
      <c r="A71" s="1" t="s">
        <v>26</v>
      </c>
      <c r="B71" s="36">
        <v>1.45</v>
      </c>
      <c r="C71" s="36">
        <v>1.53</v>
      </c>
      <c r="D71" s="36">
        <v>1.79</v>
      </c>
      <c r="E71" s="37">
        <v>2.7</v>
      </c>
      <c r="F71" s="37">
        <v>4.996884262094305</v>
      </c>
      <c r="G71" s="37">
        <f t="shared" si="0"/>
        <v>8.722461480117609</v>
      </c>
      <c r="H71" s="27">
        <v>6.57</v>
      </c>
      <c r="I71" s="27">
        <v>7.8</v>
      </c>
      <c r="J71" s="27">
        <v>8.68336025848142</v>
      </c>
      <c r="K71" s="27">
        <v>11.836485661989016</v>
      </c>
      <c r="L71" s="54">
        <f t="shared" si="3"/>
        <v>5.711920529801325</v>
      </c>
      <c r="M71" s="85">
        <f t="shared" si="2"/>
        <v>60</v>
      </c>
      <c r="N71" s="85">
        <f>SUM(P71:IV71)</f>
        <v>345</v>
      </c>
      <c r="O71" s="91">
        <f t="shared" si="6"/>
        <v>0.6548519065198908</v>
      </c>
      <c r="P71" s="20">
        <v>2</v>
      </c>
      <c r="Q71" s="20">
        <v>11</v>
      </c>
      <c r="R71" s="28">
        <v>7</v>
      </c>
      <c r="S71" s="28">
        <v>9</v>
      </c>
      <c r="T71" s="20">
        <v>8</v>
      </c>
      <c r="U71" s="20">
        <v>8</v>
      </c>
      <c r="V71" s="20">
        <v>8</v>
      </c>
      <c r="W71" s="20">
        <v>2</v>
      </c>
      <c r="X71" s="20">
        <v>1</v>
      </c>
      <c r="Y71" s="20">
        <v>3</v>
      </c>
      <c r="Z71" s="20">
        <v>7</v>
      </c>
      <c r="AA71" s="20">
        <v>15</v>
      </c>
      <c r="AB71" s="20">
        <v>5</v>
      </c>
      <c r="AC71" s="20">
        <v>12</v>
      </c>
      <c r="AD71" s="20">
        <v>4</v>
      </c>
      <c r="AE71" s="20">
        <v>4</v>
      </c>
      <c r="AF71">
        <v>5</v>
      </c>
      <c r="AG71" s="20">
        <v>4</v>
      </c>
      <c r="AH71" s="20">
        <v>2</v>
      </c>
      <c r="AI71" s="20">
        <v>6</v>
      </c>
      <c r="AJ71" s="20">
        <v>6</v>
      </c>
      <c r="AK71" s="20">
        <v>9</v>
      </c>
      <c r="AL71" s="20">
        <v>2</v>
      </c>
      <c r="AM71" s="20">
        <v>2</v>
      </c>
      <c r="AN71">
        <v>9</v>
      </c>
      <c r="AO71" s="20">
        <v>5</v>
      </c>
      <c r="AP71">
        <v>11</v>
      </c>
      <c r="AQ71" s="20">
        <v>4</v>
      </c>
      <c r="AR71">
        <v>2</v>
      </c>
      <c r="AS71" s="20">
        <v>4</v>
      </c>
      <c r="AT71">
        <v>4</v>
      </c>
      <c r="AU71">
        <v>10</v>
      </c>
      <c r="AV71">
        <v>4</v>
      </c>
      <c r="AW71">
        <v>6</v>
      </c>
      <c r="AX71">
        <v>8</v>
      </c>
      <c r="AY71">
        <v>10</v>
      </c>
      <c r="AZ71">
        <v>4</v>
      </c>
      <c r="BB71">
        <v>8</v>
      </c>
      <c r="BC71">
        <v>3</v>
      </c>
      <c r="BD71">
        <v>4</v>
      </c>
      <c r="BF71">
        <v>1</v>
      </c>
      <c r="BG71">
        <v>1</v>
      </c>
      <c r="BH71">
        <v>9</v>
      </c>
      <c r="BI71">
        <v>3</v>
      </c>
      <c r="BJ71">
        <v>7</v>
      </c>
      <c r="BK71">
        <v>6</v>
      </c>
      <c r="BL71">
        <v>3</v>
      </c>
      <c r="BM71">
        <v>12</v>
      </c>
      <c r="BO71">
        <v>10</v>
      </c>
      <c r="BP71">
        <v>2</v>
      </c>
      <c r="BQ71">
        <v>4</v>
      </c>
      <c r="BR71">
        <v>5</v>
      </c>
      <c r="BS71">
        <v>3</v>
      </c>
      <c r="BT71">
        <v>27</v>
      </c>
      <c r="BU71">
        <v>2</v>
      </c>
      <c r="BV71">
        <v>1</v>
      </c>
      <c r="BW71">
        <v>4</v>
      </c>
      <c r="BX71">
        <v>5</v>
      </c>
      <c r="BY71">
        <v>1</v>
      </c>
      <c r="BZ71">
        <v>1</v>
      </c>
    </row>
    <row r="72" spans="1:30" ht="12.75">
      <c r="A72" s="1" t="s">
        <v>173</v>
      </c>
      <c r="B72" s="36"/>
      <c r="C72" s="76" t="s">
        <v>207</v>
      </c>
      <c r="D72" s="76" t="s">
        <v>207</v>
      </c>
      <c r="E72" s="37"/>
      <c r="F72" s="75" t="s">
        <v>207</v>
      </c>
      <c r="G72" s="37">
        <f t="shared" si="0"/>
        <v>0.005084401057555419</v>
      </c>
      <c r="H72" s="27"/>
      <c r="I72" s="27"/>
      <c r="J72" s="27"/>
      <c r="K72" s="27">
        <v>0.020337604230221677</v>
      </c>
      <c r="L72" s="54">
        <f>N72*10/$L$4</f>
        <v>0</v>
      </c>
      <c r="M72" s="85">
        <f t="shared" si="2"/>
        <v>0</v>
      </c>
      <c r="N72" s="85">
        <f>SUM(P72:IV72)</f>
        <v>0</v>
      </c>
      <c r="O72" s="91">
        <f t="shared" si="6"/>
      </c>
      <c r="P72" s="20"/>
      <c r="Q72" s="20"/>
      <c r="R72" s="28"/>
      <c r="S72" s="28"/>
      <c r="T72" s="20"/>
      <c r="U72" s="20"/>
      <c r="V72" s="20"/>
      <c r="W72" s="20"/>
      <c r="X72" s="20"/>
      <c r="AC72" s="20"/>
      <c r="AD72" s="20"/>
    </row>
    <row r="73" spans="1:42" ht="12.75">
      <c r="A73" s="1" t="s">
        <v>79</v>
      </c>
      <c r="B73" s="36">
        <v>0.02</v>
      </c>
      <c r="C73" s="36">
        <v>0.04</v>
      </c>
      <c r="D73" s="36">
        <v>0.02</v>
      </c>
      <c r="E73" s="36">
        <v>0.04</v>
      </c>
      <c r="F73" s="37">
        <v>0.06612369871402328</v>
      </c>
      <c r="G73" s="37">
        <f aca="true" t="shared" si="7" ref="G73:G128">(H73+I73+J73+K73)/4</f>
        <v>0.08996631615987982</v>
      </c>
      <c r="H73" s="27">
        <v>0.11773940345368916</v>
      </c>
      <c r="I73" s="27">
        <v>0.08</v>
      </c>
      <c r="J73" s="27">
        <v>0.08077544426494344</v>
      </c>
      <c r="K73" s="27">
        <v>0.08135041692088671</v>
      </c>
      <c r="L73" s="54">
        <f t="shared" si="3"/>
        <v>0.06622516556291391</v>
      </c>
      <c r="M73" s="85">
        <f t="shared" si="2"/>
        <v>4</v>
      </c>
      <c r="N73" s="85">
        <f>SUM(P73:IV73)</f>
        <v>4</v>
      </c>
      <c r="O73" s="91">
        <f t="shared" si="6"/>
      </c>
      <c r="P73" s="20"/>
      <c r="Q73" s="20"/>
      <c r="R73" s="28"/>
      <c r="S73" s="28"/>
      <c r="Z73">
        <v>1</v>
      </c>
      <c r="AC73">
        <v>1</v>
      </c>
      <c r="AN73">
        <v>1</v>
      </c>
      <c r="AP73">
        <v>1</v>
      </c>
    </row>
    <row r="74" spans="1:19" ht="12.75">
      <c r="A74" s="1" t="s">
        <v>92</v>
      </c>
      <c r="B74" s="36"/>
      <c r="C74" s="36">
        <v>0.02</v>
      </c>
      <c r="D74" s="36">
        <v>0.01</v>
      </c>
      <c r="E74" s="36">
        <v>0.01</v>
      </c>
      <c r="F74" s="37">
        <v>0.012041232904674423</v>
      </c>
      <c r="G74" s="37">
        <f t="shared" si="7"/>
        <v>0.014905808477237048</v>
      </c>
      <c r="H74" s="27">
        <v>0.019623233908948195</v>
      </c>
      <c r="I74" s="27">
        <v>0.04</v>
      </c>
      <c r="J74" s="27"/>
      <c r="K74" s="27"/>
      <c r="L74" s="54">
        <f t="shared" si="3"/>
        <v>0</v>
      </c>
      <c r="M74" s="85">
        <f t="shared" si="2"/>
        <v>0</v>
      </c>
      <c r="N74" s="85">
        <f>SUM(P74:IV74)</f>
        <v>0</v>
      </c>
      <c r="O74" s="91">
        <f t="shared" si="6"/>
      </c>
      <c r="P74" s="20"/>
      <c r="Q74" s="20"/>
      <c r="R74" s="28"/>
      <c r="S74" s="28"/>
    </row>
    <row r="75" spans="1:77" ht="12.75">
      <c r="A75" s="1" t="s">
        <v>71</v>
      </c>
      <c r="B75" s="36">
        <v>0.41</v>
      </c>
      <c r="C75" s="36">
        <v>1.35</v>
      </c>
      <c r="D75" s="37">
        <v>0.09</v>
      </c>
      <c r="E75" s="36">
        <v>0.65</v>
      </c>
      <c r="F75" s="37">
        <v>0.127</v>
      </c>
      <c r="G75" s="37">
        <f t="shared" si="7"/>
        <v>0.025084401057555418</v>
      </c>
      <c r="H75" s="27"/>
      <c r="I75" s="27">
        <v>0.08</v>
      </c>
      <c r="J75" s="27"/>
      <c r="K75" s="27">
        <v>0.020337604230221677</v>
      </c>
      <c r="L75" s="54">
        <f t="shared" si="3"/>
        <v>2.6324503311258276</v>
      </c>
      <c r="M75" s="85">
        <f aca="true" t="shared" si="8" ref="M75:M128">COUNT(P75:BZ75)</f>
        <v>21</v>
      </c>
      <c r="N75" s="85">
        <f>SUM(P75:IV75)</f>
        <v>159</v>
      </c>
      <c r="O75" s="91">
        <f t="shared" si="6"/>
      </c>
      <c r="P75" s="20"/>
      <c r="Q75" s="20">
        <v>3</v>
      </c>
      <c r="R75" s="28"/>
      <c r="S75" s="28">
        <v>7</v>
      </c>
      <c r="X75">
        <v>11</v>
      </c>
      <c r="Z75">
        <v>1</v>
      </c>
      <c r="AB75">
        <v>33</v>
      </c>
      <c r="AH75">
        <v>2</v>
      </c>
      <c r="AJ75">
        <v>1</v>
      </c>
      <c r="AL75">
        <v>20</v>
      </c>
      <c r="AO75">
        <v>8</v>
      </c>
      <c r="AQ75">
        <v>25</v>
      </c>
      <c r="AS75">
        <v>6</v>
      </c>
      <c r="AT75">
        <v>5</v>
      </c>
      <c r="AV75">
        <v>1</v>
      </c>
      <c r="AZ75">
        <v>2</v>
      </c>
      <c r="BB75">
        <v>1</v>
      </c>
      <c r="BK75">
        <v>13</v>
      </c>
      <c r="BM75">
        <v>2</v>
      </c>
      <c r="BR75">
        <v>1</v>
      </c>
      <c r="BU75">
        <v>7</v>
      </c>
      <c r="BW75">
        <v>8</v>
      </c>
      <c r="BY75">
        <v>2</v>
      </c>
    </row>
    <row r="76" spans="1:24" ht="12.75">
      <c r="A76" s="1" t="s">
        <v>97</v>
      </c>
      <c r="B76" s="36"/>
      <c r="C76" s="36">
        <v>0.01</v>
      </c>
      <c r="D76" s="76" t="s">
        <v>207</v>
      </c>
      <c r="E76" s="36">
        <v>0.04</v>
      </c>
      <c r="F76" s="37">
        <v>0.008</v>
      </c>
      <c r="G76" s="37">
        <f t="shared" si="7"/>
        <v>0</v>
      </c>
      <c r="H76" s="27"/>
      <c r="I76" s="27"/>
      <c r="J76" s="27"/>
      <c r="K76" s="27"/>
      <c r="L76" s="54">
        <f t="shared" si="3"/>
        <v>0</v>
      </c>
      <c r="M76" s="85">
        <f t="shared" si="8"/>
        <v>0</v>
      </c>
      <c r="N76" s="85">
        <f>SUM(P76:IV76)</f>
        <v>0</v>
      </c>
      <c r="O76" s="91">
        <f t="shared" si="6"/>
      </c>
      <c r="P76" s="20"/>
      <c r="Q76" s="20"/>
      <c r="R76" s="28"/>
      <c r="S76" s="28"/>
      <c r="T76" s="21"/>
      <c r="U76" s="21"/>
      <c r="V76" s="21"/>
      <c r="W76" s="21"/>
      <c r="X76" s="21"/>
    </row>
    <row r="77" spans="1:24" ht="12.75">
      <c r="A77" s="1" t="s">
        <v>243</v>
      </c>
      <c r="B77" s="36"/>
      <c r="C77" s="36"/>
      <c r="D77" s="76"/>
      <c r="E77" s="36"/>
      <c r="F77" s="37"/>
      <c r="G77" s="37">
        <f t="shared" si="7"/>
        <v>0.015253203172666258</v>
      </c>
      <c r="H77" s="27"/>
      <c r="I77" s="27"/>
      <c r="J77" s="27"/>
      <c r="K77" s="27">
        <v>0.06101281269066503</v>
      </c>
      <c r="L77" s="54">
        <f>N77*10/$L$4</f>
        <v>0</v>
      </c>
      <c r="M77" s="85">
        <f>COUNT(P77:BZ77)</f>
        <v>0</v>
      </c>
      <c r="N77" s="85">
        <f>SUM(P77:IV77)</f>
        <v>0</v>
      </c>
      <c r="O77" s="91">
        <f t="shared" si="6"/>
      </c>
      <c r="P77" s="20"/>
      <c r="Q77" s="20"/>
      <c r="R77" s="28"/>
      <c r="S77" s="28"/>
      <c r="T77" s="21"/>
      <c r="U77" s="21"/>
      <c r="V77" s="21"/>
      <c r="W77" s="21"/>
      <c r="X77" s="21"/>
    </row>
    <row r="78" spans="1:24" ht="12.75">
      <c r="A78" s="1" t="s">
        <v>213</v>
      </c>
      <c r="B78" s="36"/>
      <c r="C78" s="36"/>
      <c r="D78" s="72"/>
      <c r="E78" s="36"/>
      <c r="F78" s="75" t="s">
        <v>207</v>
      </c>
      <c r="G78" s="37">
        <f t="shared" si="7"/>
        <v>0</v>
      </c>
      <c r="H78" s="27"/>
      <c r="I78" s="27"/>
      <c r="J78" s="27"/>
      <c r="K78" s="27"/>
      <c r="L78" s="54">
        <f>N78*10/$L$4</f>
        <v>0</v>
      </c>
      <c r="M78" s="85">
        <f t="shared" si="8"/>
        <v>0</v>
      </c>
      <c r="N78" s="85">
        <f>SUM(P78:IV78)</f>
        <v>0</v>
      </c>
      <c r="O78" s="91">
        <f t="shared" si="6"/>
      </c>
      <c r="P78" s="20"/>
      <c r="Q78" s="20"/>
      <c r="R78" s="28"/>
      <c r="S78" s="28"/>
      <c r="T78" s="21"/>
      <c r="U78" s="21"/>
      <c r="V78" s="21"/>
      <c r="W78" s="21"/>
      <c r="X78" s="21"/>
    </row>
    <row r="79" spans="1:27" ht="12.75">
      <c r="A79" s="1" t="s">
        <v>27</v>
      </c>
      <c r="B79" s="36">
        <v>0.01</v>
      </c>
      <c r="C79" s="37">
        <v>0.84</v>
      </c>
      <c r="D79" s="36">
        <v>1.51</v>
      </c>
      <c r="E79" s="36">
        <v>4.52</v>
      </c>
      <c r="F79" s="37">
        <v>5.670865890998162</v>
      </c>
      <c r="G79" s="37">
        <f t="shared" si="7"/>
        <v>3.7745576571079926</v>
      </c>
      <c r="H79" s="27">
        <v>12.92</v>
      </c>
      <c r="I79" s="27">
        <v>1.08</v>
      </c>
      <c r="J79" s="27"/>
      <c r="K79" s="27">
        <v>1.0982306284319705</v>
      </c>
      <c r="L79" s="54">
        <f t="shared" si="3"/>
        <v>0.16556291390728478</v>
      </c>
      <c r="M79" s="85">
        <f t="shared" si="8"/>
        <v>2</v>
      </c>
      <c r="N79" s="85">
        <f>SUM(P79:IV79)</f>
        <v>10</v>
      </c>
      <c r="O79" s="91">
        <f t="shared" si="6"/>
        <v>0.04386286525402728</v>
      </c>
      <c r="P79" s="20"/>
      <c r="Q79" s="20"/>
      <c r="R79" s="28"/>
      <c r="S79" s="28"/>
      <c r="T79" s="20"/>
      <c r="U79" s="20"/>
      <c r="V79" s="20"/>
      <c r="W79" s="20"/>
      <c r="X79" s="20">
        <v>4</v>
      </c>
      <c r="AA79">
        <v>6</v>
      </c>
    </row>
    <row r="80" spans="1:24" ht="12.75">
      <c r="A80" s="1" t="s">
        <v>28</v>
      </c>
      <c r="B80" s="36">
        <v>0.16</v>
      </c>
      <c r="C80" s="37">
        <v>0.1</v>
      </c>
      <c r="D80" s="36">
        <v>0.16</v>
      </c>
      <c r="E80" s="36">
        <v>0.09</v>
      </c>
      <c r="F80" s="37">
        <v>0.11157726066544194</v>
      </c>
      <c r="G80" s="37">
        <f t="shared" si="7"/>
        <v>0.04531419791478773</v>
      </c>
      <c r="H80" s="27">
        <v>0.02</v>
      </c>
      <c r="I80" s="27">
        <v>0.06</v>
      </c>
      <c r="J80" s="27">
        <v>0.06058158319870758</v>
      </c>
      <c r="K80" s="27">
        <v>0.040675208460443354</v>
      </c>
      <c r="L80" s="54">
        <f t="shared" si="3"/>
        <v>0</v>
      </c>
      <c r="M80" s="85">
        <f t="shared" si="8"/>
        <v>0</v>
      </c>
      <c r="N80" s="85">
        <f>SUM(P80:IV80)</f>
        <v>0</v>
      </c>
      <c r="O80" s="91">
        <f t="shared" si="6"/>
      </c>
      <c r="P80" s="20"/>
      <c r="Q80" s="20"/>
      <c r="R80" s="28"/>
      <c r="S80" s="28"/>
      <c r="T80" s="21"/>
      <c r="U80" s="21"/>
      <c r="V80" s="21"/>
      <c r="W80" s="21"/>
      <c r="X80" s="21"/>
    </row>
    <row r="81" spans="1:71" ht="12.75">
      <c r="A81" s="1" t="s">
        <v>29</v>
      </c>
      <c r="B81" s="36"/>
      <c r="C81" s="76" t="s">
        <v>207</v>
      </c>
      <c r="D81" s="36"/>
      <c r="E81" s="36">
        <v>0.01</v>
      </c>
      <c r="F81" s="37">
        <v>0.011082465809348848</v>
      </c>
      <c r="G81" s="37">
        <f t="shared" si="7"/>
        <v>0.010084401057555419</v>
      </c>
      <c r="H81" s="27">
        <v>0.02</v>
      </c>
      <c r="I81" s="27"/>
      <c r="J81" s="27"/>
      <c r="K81" s="27">
        <v>0.020337604230221677</v>
      </c>
      <c r="L81" s="54">
        <f t="shared" si="3"/>
        <v>0.09933774834437085</v>
      </c>
      <c r="M81" s="85">
        <f t="shared" si="8"/>
        <v>3</v>
      </c>
      <c r="N81" s="85">
        <f>SUM(P81:IV81)</f>
        <v>6</v>
      </c>
      <c r="O81" s="91">
        <f t="shared" si="6"/>
      </c>
      <c r="P81" s="20"/>
      <c r="Q81" s="20"/>
      <c r="R81" s="77"/>
      <c r="S81" s="77"/>
      <c r="T81" s="21"/>
      <c r="U81" s="21"/>
      <c r="V81" s="21"/>
      <c r="W81" s="21"/>
      <c r="X81" s="21">
        <v>4</v>
      </c>
      <c r="AB81">
        <v>1</v>
      </c>
      <c r="BS81">
        <v>1</v>
      </c>
    </row>
    <row r="82" spans="1:24" ht="12.75">
      <c r="A82" s="1" t="s">
        <v>214</v>
      </c>
      <c r="B82" s="36"/>
      <c r="C82" s="72"/>
      <c r="D82" s="36">
        <v>0.01</v>
      </c>
      <c r="E82" s="76" t="s">
        <v>207</v>
      </c>
      <c r="F82" s="37"/>
      <c r="G82" s="37">
        <f t="shared" si="7"/>
        <v>0</v>
      </c>
      <c r="H82" s="27"/>
      <c r="I82" s="27"/>
      <c r="J82" s="27"/>
      <c r="K82" s="27"/>
      <c r="L82" s="54">
        <f>N82*10/$L$4</f>
        <v>0</v>
      </c>
      <c r="M82" s="85">
        <f t="shared" si="8"/>
        <v>0</v>
      </c>
      <c r="N82" s="85">
        <f>SUM(P82:IV82)</f>
        <v>0</v>
      </c>
      <c r="O82" s="91">
        <f t="shared" si="6"/>
      </c>
      <c r="P82" s="20"/>
      <c r="Q82" s="20"/>
      <c r="R82" s="28"/>
      <c r="S82" s="28"/>
      <c r="T82" s="21"/>
      <c r="U82" s="21"/>
      <c r="V82" s="21"/>
      <c r="W82" s="21"/>
      <c r="X82" s="21"/>
    </row>
    <row r="83" spans="1:38" ht="12.75">
      <c r="A83" s="1" t="s">
        <v>30</v>
      </c>
      <c r="B83" s="36"/>
      <c r="C83" s="36"/>
      <c r="D83" s="76" t="s">
        <v>207</v>
      </c>
      <c r="E83" s="36">
        <v>0.01</v>
      </c>
      <c r="F83" s="37">
        <v>0.01508246580934885</v>
      </c>
      <c r="G83" s="37">
        <f t="shared" si="7"/>
        <v>0.012548465266558964</v>
      </c>
      <c r="H83" s="27">
        <v>0.03</v>
      </c>
      <c r="I83" s="27"/>
      <c r="J83" s="27">
        <v>0.02019386106623586</v>
      </c>
      <c r="K83" s="27"/>
      <c r="L83" s="54">
        <f t="shared" si="3"/>
        <v>0.04966887417218543</v>
      </c>
      <c r="M83" s="85">
        <f t="shared" si="8"/>
        <v>3</v>
      </c>
      <c r="N83" s="85">
        <f>SUM(P83:IV83)</f>
        <v>3</v>
      </c>
      <c r="O83" s="91">
        <f t="shared" si="6"/>
      </c>
      <c r="P83" s="20"/>
      <c r="Q83" s="20"/>
      <c r="R83" s="28"/>
      <c r="S83" s="28"/>
      <c r="T83" s="21"/>
      <c r="U83" s="21"/>
      <c r="V83" s="21"/>
      <c r="W83" s="21"/>
      <c r="X83" s="21">
        <v>1</v>
      </c>
      <c r="AK83">
        <v>1</v>
      </c>
      <c r="AL83">
        <v>1</v>
      </c>
    </row>
    <row r="84" spans="1:76" ht="12.75">
      <c r="A84" s="1" t="s">
        <v>31</v>
      </c>
      <c r="B84" s="37">
        <v>0.7</v>
      </c>
      <c r="C84" s="36">
        <v>0.29</v>
      </c>
      <c r="D84" s="37">
        <v>0.3</v>
      </c>
      <c r="E84" s="36">
        <v>1.14</v>
      </c>
      <c r="F84" s="37">
        <v>2.8976276791181874</v>
      </c>
      <c r="G84" s="37">
        <f t="shared" si="7"/>
        <v>4.88407192349381</v>
      </c>
      <c r="H84" s="27">
        <v>4.5</v>
      </c>
      <c r="I84" s="27">
        <v>3.22</v>
      </c>
      <c r="J84" s="27">
        <v>5.694668820678513</v>
      </c>
      <c r="K84" s="27">
        <v>6.121618873296725</v>
      </c>
      <c r="L84" s="54">
        <f t="shared" si="3"/>
        <v>5.447019867549669</v>
      </c>
      <c r="M84" s="85">
        <f t="shared" si="8"/>
        <v>44</v>
      </c>
      <c r="N84" s="85">
        <f>SUM(P84:IV84)</f>
        <v>329</v>
      </c>
      <c r="O84" s="91">
        <f t="shared" si="6"/>
        <v>1.1152620094204417</v>
      </c>
      <c r="P84" s="20"/>
      <c r="Q84" s="20">
        <v>2</v>
      </c>
      <c r="R84" s="28"/>
      <c r="S84" s="28"/>
      <c r="T84" s="20">
        <v>19</v>
      </c>
      <c r="U84" s="20">
        <v>11</v>
      </c>
      <c r="V84" s="20">
        <v>8</v>
      </c>
      <c r="W84" s="20"/>
      <c r="X84" s="20">
        <v>11</v>
      </c>
      <c r="Y84" s="20">
        <v>1</v>
      </c>
      <c r="Z84" s="20">
        <v>8</v>
      </c>
      <c r="AA84">
        <v>2</v>
      </c>
      <c r="AB84" s="20">
        <v>9</v>
      </c>
      <c r="AC84" s="20">
        <v>1</v>
      </c>
      <c r="AD84" s="20"/>
      <c r="AE84">
        <v>6</v>
      </c>
      <c r="AI84">
        <v>11</v>
      </c>
      <c r="AJ84">
        <v>6</v>
      </c>
      <c r="AK84">
        <v>4</v>
      </c>
      <c r="AL84">
        <v>9</v>
      </c>
      <c r="AM84">
        <v>8</v>
      </c>
      <c r="AO84">
        <v>3</v>
      </c>
      <c r="AP84">
        <v>11</v>
      </c>
      <c r="AS84">
        <v>4</v>
      </c>
      <c r="AT84">
        <v>2</v>
      </c>
      <c r="AU84">
        <v>17</v>
      </c>
      <c r="AV84">
        <v>22</v>
      </c>
      <c r="AW84">
        <v>34</v>
      </c>
      <c r="AX84">
        <v>3</v>
      </c>
      <c r="AY84">
        <v>2</v>
      </c>
      <c r="AZ84">
        <v>2</v>
      </c>
      <c r="BB84">
        <v>2</v>
      </c>
      <c r="BD84">
        <v>1</v>
      </c>
      <c r="BE84">
        <v>1</v>
      </c>
      <c r="BH84">
        <v>1</v>
      </c>
      <c r="BI84">
        <v>5</v>
      </c>
      <c r="BK84">
        <v>10</v>
      </c>
      <c r="BM84">
        <v>2</v>
      </c>
      <c r="BN84">
        <v>3</v>
      </c>
      <c r="BO84">
        <v>13</v>
      </c>
      <c r="BP84">
        <v>20</v>
      </c>
      <c r="BQ84">
        <v>10</v>
      </c>
      <c r="BR84">
        <v>10</v>
      </c>
      <c r="BS84">
        <v>5</v>
      </c>
      <c r="BT84">
        <v>12</v>
      </c>
      <c r="BU84">
        <v>11</v>
      </c>
      <c r="BV84">
        <v>2</v>
      </c>
      <c r="BW84">
        <v>2</v>
      </c>
      <c r="BX84">
        <v>3</v>
      </c>
    </row>
    <row r="85" spans="1:75" ht="12.75">
      <c r="A85" s="1" t="s">
        <v>32</v>
      </c>
      <c r="B85" s="36">
        <v>0.04</v>
      </c>
      <c r="C85" s="36">
        <v>0.17</v>
      </c>
      <c r="D85" s="36">
        <v>0.21</v>
      </c>
      <c r="E85" s="36">
        <v>1.77</v>
      </c>
      <c r="F85" s="37">
        <v>8.240525617472954</v>
      </c>
      <c r="G85" s="37">
        <f t="shared" si="7"/>
        <v>0.3746776317237713</v>
      </c>
      <c r="H85" s="27">
        <v>0.61</v>
      </c>
      <c r="I85" s="27">
        <v>0.1</v>
      </c>
      <c r="J85" s="27">
        <v>0.6260096930533117</v>
      </c>
      <c r="K85" s="27">
        <v>0.16270083384177342</v>
      </c>
      <c r="L85" s="54">
        <f t="shared" si="3"/>
        <v>0.3973509933774834</v>
      </c>
      <c r="M85" s="85">
        <f t="shared" si="8"/>
        <v>10</v>
      </c>
      <c r="N85" s="85">
        <f>SUM(P85:IV85)</f>
        <v>24</v>
      </c>
      <c r="O85" s="91">
        <f t="shared" si="6"/>
        <v>1.0605143188009365</v>
      </c>
      <c r="P85" s="20"/>
      <c r="Q85" s="20"/>
      <c r="R85" s="28"/>
      <c r="S85" s="28"/>
      <c r="T85" s="20"/>
      <c r="U85" s="20"/>
      <c r="V85" s="20"/>
      <c r="W85" s="20"/>
      <c r="X85" s="20">
        <v>1</v>
      </c>
      <c r="AJ85">
        <v>1</v>
      </c>
      <c r="AP85">
        <v>1</v>
      </c>
      <c r="AR85">
        <v>15</v>
      </c>
      <c r="AU85">
        <v>1</v>
      </c>
      <c r="BN85">
        <v>1</v>
      </c>
      <c r="BO85">
        <v>1</v>
      </c>
      <c r="BT85">
        <v>1</v>
      </c>
      <c r="BV85">
        <v>1</v>
      </c>
      <c r="BW85">
        <v>1</v>
      </c>
    </row>
    <row r="86" spans="1:24" ht="12.75">
      <c r="A86" s="1" t="s">
        <v>33</v>
      </c>
      <c r="B86" s="36"/>
      <c r="C86" s="36"/>
      <c r="D86" s="36"/>
      <c r="E86" s="36"/>
      <c r="F86" s="75" t="s">
        <v>207</v>
      </c>
      <c r="G86" s="37">
        <f t="shared" si="7"/>
        <v>0</v>
      </c>
      <c r="H86" s="27"/>
      <c r="I86" s="27"/>
      <c r="J86" s="27"/>
      <c r="K86" s="27"/>
      <c r="L86" s="54">
        <f t="shared" si="3"/>
        <v>0</v>
      </c>
      <c r="M86" s="85">
        <f t="shared" si="8"/>
        <v>0</v>
      </c>
      <c r="N86" s="85">
        <f>SUM(P86:IV86)</f>
        <v>0</v>
      </c>
      <c r="O86" s="91">
        <f t="shared" si="6"/>
      </c>
      <c r="P86" s="20"/>
      <c r="Q86" s="20"/>
      <c r="R86" s="28"/>
      <c r="S86" s="28"/>
      <c r="T86" s="21"/>
      <c r="U86" s="21"/>
      <c r="V86" s="21"/>
      <c r="W86" s="21"/>
      <c r="X86" s="21"/>
    </row>
    <row r="87" spans="1:62" ht="12.75">
      <c r="A87" s="1" t="s">
        <v>215</v>
      </c>
      <c r="B87" s="36"/>
      <c r="C87" s="36"/>
      <c r="D87" s="36"/>
      <c r="E87" s="36"/>
      <c r="F87" s="75" t="s">
        <v>207</v>
      </c>
      <c r="G87" s="37">
        <f t="shared" si="7"/>
        <v>0</v>
      </c>
      <c r="H87" s="27"/>
      <c r="I87" s="27"/>
      <c r="J87" s="27"/>
      <c r="K87" s="27"/>
      <c r="L87" s="54">
        <f>N87*10/$L$4</f>
        <v>0.033112582781456956</v>
      </c>
      <c r="M87" s="85">
        <f t="shared" si="8"/>
        <v>2</v>
      </c>
      <c r="N87" s="85">
        <f>SUM(P87:IV87)</f>
        <v>2</v>
      </c>
      <c r="O87" s="91">
        <f t="shared" si="6"/>
      </c>
      <c r="P87" s="20"/>
      <c r="Q87" s="20"/>
      <c r="R87" s="28"/>
      <c r="S87" s="28"/>
      <c r="T87" s="21"/>
      <c r="U87" s="21"/>
      <c r="V87" s="21"/>
      <c r="W87" s="21"/>
      <c r="X87" s="21"/>
      <c r="AV87">
        <v>1</v>
      </c>
      <c r="BJ87">
        <v>1</v>
      </c>
    </row>
    <row r="88" spans="1:24" ht="12.75">
      <c r="A88" s="1" t="s">
        <v>116</v>
      </c>
      <c r="B88" s="36"/>
      <c r="C88" s="36"/>
      <c r="D88" s="36"/>
      <c r="E88" s="36"/>
      <c r="F88" s="75" t="s">
        <v>207</v>
      </c>
      <c r="G88" s="37">
        <f t="shared" si="7"/>
        <v>0.005084401057555419</v>
      </c>
      <c r="H88" s="27"/>
      <c r="I88" s="27"/>
      <c r="J88" s="27"/>
      <c r="K88" s="27">
        <v>0.020337604230221677</v>
      </c>
      <c r="L88" s="54">
        <f t="shared" si="3"/>
        <v>0</v>
      </c>
      <c r="M88" s="85">
        <f t="shared" si="8"/>
        <v>0</v>
      </c>
      <c r="N88" s="85">
        <f>SUM(P88:IV88)</f>
        <v>0</v>
      </c>
      <c r="O88" s="91">
        <f t="shared" si="6"/>
      </c>
      <c r="P88" s="20"/>
      <c r="Q88" s="20"/>
      <c r="R88" s="28"/>
      <c r="S88" s="28"/>
      <c r="T88" s="21"/>
      <c r="U88" s="21"/>
      <c r="V88" s="21"/>
      <c r="W88" s="21"/>
      <c r="X88" s="21"/>
    </row>
    <row r="89" spans="1:78" ht="12.75">
      <c r="A89" s="1" t="s">
        <v>34</v>
      </c>
      <c r="B89" s="36">
        <v>3.61</v>
      </c>
      <c r="C89" s="36">
        <v>7.22</v>
      </c>
      <c r="D89" s="37">
        <v>5.45</v>
      </c>
      <c r="E89" s="36">
        <v>6.21</v>
      </c>
      <c r="F89" s="37">
        <v>3.34846315574607</v>
      </c>
      <c r="G89" s="37">
        <f t="shared" si="7"/>
        <v>1.5822596376095197</v>
      </c>
      <c r="H89" s="27">
        <v>0.46</v>
      </c>
      <c r="I89" s="27">
        <v>2.14</v>
      </c>
      <c r="J89" s="27">
        <v>1.8376413570274632</v>
      </c>
      <c r="K89" s="27">
        <v>1.891397193410616</v>
      </c>
      <c r="L89" s="54">
        <f t="shared" si="3"/>
        <v>4.735099337748345</v>
      </c>
      <c r="M89" s="85">
        <f t="shared" si="8"/>
        <v>44</v>
      </c>
      <c r="N89" s="85">
        <f>SUM(P89:IV89)</f>
        <v>286</v>
      </c>
      <c r="O89" s="91">
        <f t="shared" si="6"/>
        <v>2.9926184206418487</v>
      </c>
      <c r="P89" s="20"/>
      <c r="Q89" s="20">
        <v>12</v>
      </c>
      <c r="R89" s="28">
        <v>2</v>
      </c>
      <c r="S89" s="28">
        <v>13</v>
      </c>
      <c r="T89" s="21"/>
      <c r="U89" s="21"/>
      <c r="V89" s="21">
        <v>2</v>
      </c>
      <c r="W89" s="21">
        <v>4</v>
      </c>
      <c r="X89" s="21"/>
      <c r="Y89">
        <v>2</v>
      </c>
      <c r="Z89" s="21">
        <v>13</v>
      </c>
      <c r="AA89">
        <v>5</v>
      </c>
      <c r="AB89" s="21">
        <v>5</v>
      </c>
      <c r="AC89" s="20">
        <v>16</v>
      </c>
      <c r="AD89" s="20">
        <v>6</v>
      </c>
      <c r="AF89">
        <v>5</v>
      </c>
      <c r="AG89" s="20">
        <v>6</v>
      </c>
      <c r="AH89" s="20">
        <v>2</v>
      </c>
      <c r="AI89" s="20">
        <v>1</v>
      </c>
      <c r="AK89">
        <v>12</v>
      </c>
      <c r="AL89">
        <v>7</v>
      </c>
      <c r="AN89">
        <v>7</v>
      </c>
      <c r="AO89">
        <v>5</v>
      </c>
      <c r="AP89">
        <v>2</v>
      </c>
      <c r="AQ89">
        <v>1</v>
      </c>
      <c r="AR89">
        <v>13</v>
      </c>
      <c r="AS89">
        <v>7</v>
      </c>
      <c r="AT89">
        <v>3</v>
      </c>
      <c r="AU89">
        <v>2</v>
      </c>
      <c r="AV89">
        <v>5</v>
      </c>
      <c r="AW89">
        <v>4</v>
      </c>
      <c r="AX89">
        <v>1</v>
      </c>
      <c r="AY89">
        <v>8</v>
      </c>
      <c r="AZ89">
        <v>10</v>
      </c>
      <c r="BB89">
        <v>10</v>
      </c>
      <c r="BC89">
        <v>7</v>
      </c>
      <c r="BD89">
        <v>2</v>
      </c>
      <c r="BH89">
        <v>10</v>
      </c>
      <c r="BK89">
        <v>10</v>
      </c>
      <c r="BM89">
        <v>24</v>
      </c>
      <c r="BO89">
        <v>6</v>
      </c>
      <c r="BP89">
        <v>10</v>
      </c>
      <c r="BR89">
        <v>1</v>
      </c>
      <c r="BT89">
        <v>1</v>
      </c>
      <c r="BU89">
        <v>16</v>
      </c>
      <c r="BX89">
        <v>2</v>
      </c>
      <c r="BY89">
        <v>2</v>
      </c>
      <c r="BZ89">
        <v>4</v>
      </c>
    </row>
    <row r="90" spans="1:24" ht="12.75">
      <c r="A90" s="1" t="s">
        <v>35</v>
      </c>
      <c r="B90" s="36"/>
      <c r="C90" s="36"/>
      <c r="D90" s="36"/>
      <c r="E90" s="36">
        <v>0.03</v>
      </c>
      <c r="F90" s="37">
        <v>0.04208246580934885</v>
      </c>
      <c r="G90" s="37">
        <f t="shared" si="7"/>
        <v>0</v>
      </c>
      <c r="H90" s="27"/>
      <c r="I90" s="27"/>
      <c r="J90" s="27"/>
      <c r="K90" s="27"/>
      <c r="L90" s="54">
        <f t="shared" si="3"/>
        <v>0</v>
      </c>
      <c r="M90" s="85">
        <f t="shared" si="8"/>
        <v>0</v>
      </c>
      <c r="N90" s="85">
        <f>SUM(P90:IV90)</f>
        <v>0</v>
      </c>
      <c r="O90" s="91">
        <f t="shared" si="6"/>
      </c>
      <c r="P90" s="20"/>
      <c r="Q90" s="20"/>
      <c r="R90" s="28"/>
      <c r="S90" s="28"/>
      <c r="T90" s="21"/>
      <c r="U90" s="21"/>
      <c r="V90" s="21"/>
      <c r="W90" s="21"/>
      <c r="X90" s="21"/>
    </row>
    <row r="91" spans="1:63" ht="12.75">
      <c r="A91" s="1" t="s">
        <v>36</v>
      </c>
      <c r="B91" s="36">
        <v>0.11</v>
      </c>
      <c r="C91" s="37">
        <v>0.9</v>
      </c>
      <c r="D91" s="37">
        <v>0.09</v>
      </c>
      <c r="E91" s="37">
        <v>0.44</v>
      </c>
      <c r="F91" s="37">
        <v>0.5787834251888141</v>
      </c>
      <c r="G91" s="37">
        <f t="shared" si="7"/>
        <v>0.4494946474974068</v>
      </c>
      <c r="H91" s="27">
        <v>0.31</v>
      </c>
      <c r="I91" s="27">
        <v>0.82</v>
      </c>
      <c r="J91" s="27">
        <v>0.4442649434571889</v>
      </c>
      <c r="K91" s="27">
        <v>0.22371364653243847</v>
      </c>
      <c r="L91" s="54">
        <f t="shared" si="3"/>
        <v>1.390728476821192</v>
      </c>
      <c r="M91" s="85">
        <f t="shared" si="8"/>
        <v>14</v>
      </c>
      <c r="N91" s="85">
        <f>SUM(P91:IV91)</f>
        <v>84</v>
      </c>
      <c r="O91" s="91">
        <f t="shared" si="6"/>
        <v>3.093982285582645</v>
      </c>
      <c r="P91" s="20"/>
      <c r="Q91" s="20">
        <v>14</v>
      </c>
      <c r="R91" s="28">
        <v>6</v>
      </c>
      <c r="S91" s="28"/>
      <c r="T91" s="21"/>
      <c r="U91" s="21">
        <v>3</v>
      </c>
      <c r="V91" s="21"/>
      <c r="W91" s="21"/>
      <c r="X91" s="21"/>
      <c r="AB91">
        <v>5</v>
      </c>
      <c r="AC91">
        <v>9</v>
      </c>
      <c r="AO91">
        <v>3</v>
      </c>
      <c r="AQ91">
        <v>4</v>
      </c>
      <c r="AR91">
        <v>2</v>
      </c>
      <c r="AS91">
        <v>2</v>
      </c>
      <c r="AT91">
        <v>6</v>
      </c>
      <c r="AZ91">
        <v>7</v>
      </c>
      <c r="BB91">
        <v>7</v>
      </c>
      <c r="BD91">
        <v>5</v>
      </c>
      <c r="BK91">
        <v>11</v>
      </c>
    </row>
    <row r="92" spans="1:78" ht="12.75">
      <c r="A92" s="1" t="s">
        <v>37</v>
      </c>
      <c r="B92" s="36">
        <v>7.73</v>
      </c>
      <c r="C92" s="37">
        <v>7.9</v>
      </c>
      <c r="D92" s="36">
        <v>7.69</v>
      </c>
      <c r="E92" s="36">
        <v>4.32</v>
      </c>
      <c r="F92" s="37">
        <v>3.0151953459889773</v>
      </c>
      <c r="G92" s="37">
        <f t="shared" si="7"/>
        <v>2.6572639967236413</v>
      </c>
      <c r="H92" s="27">
        <v>2.22</v>
      </c>
      <c r="I92" s="27">
        <v>3.77</v>
      </c>
      <c r="J92" s="27">
        <v>2.564620355411954</v>
      </c>
      <c r="K92" s="27">
        <v>2.0744356314826113</v>
      </c>
      <c r="L92" s="54">
        <f t="shared" si="3"/>
        <v>2.0033112582781456</v>
      </c>
      <c r="M92" s="85">
        <f t="shared" si="8"/>
        <v>35</v>
      </c>
      <c r="N92" s="85">
        <f>SUM(P92:IV92)</f>
        <v>121</v>
      </c>
      <c r="O92" s="91">
        <f t="shared" si="6"/>
        <v>0.7538999740892107</v>
      </c>
      <c r="P92" s="20">
        <v>1</v>
      </c>
      <c r="Q92" s="20">
        <v>2</v>
      </c>
      <c r="R92" s="28">
        <v>1</v>
      </c>
      <c r="S92" s="28">
        <v>1</v>
      </c>
      <c r="T92" s="20">
        <v>2</v>
      </c>
      <c r="U92" s="20"/>
      <c r="V92" s="20"/>
      <c r="W92" s="20">
        <v>4</v>
      </c>
      <c r="X92" s="20"/>
      <c r="Y92" s="20">
        <v>1</v>
      </c>
      <c r="Z92" s="20">
        <v>12</v>
      </c>
      <c r="AA92" s="20">
        <v>3</v>
      </c>
      <c r="AB92" s="20"/>
      <c r="AC92" s="20">
        <v>6</v>
      </c>
      <c r="AD92" s="20">
        <v>4</v>
      </c>
      <c r="AE92" s="20">
        <v>2</v>
      </c>
      <c r="AF92">
        <v>4</v>
      </c>
      <c r="AG92">
        <v>2</v>
      </c>
      <c r="AH92">
        <v>1</v>
      </c>
      <c r="AI92">
        <v>1</v>
      </c>
      <c r="AJ92">
        <v>4</v>
      </c>
      <c r="AK92">
        <v>2</v>
      </c>
      <c r="AL92">
        <v>2</v>
      </c>
      <c r="AQ92">
        <v>2</v>
      </c>
      <c r="AR92">
        <v>3</v>
      </c>
      <c r="AS92">
        <v>7</v>
      </c>
      <c r="AV92">
        <v>1</v>
      </c>
      <c r="AX92">
        <v>2</v>
      </c>
      <c r="AY92">
        <v>7</v>
      </c>
      <c r="AZ92">
        <v>2</v>
      </c>
      <c r="BB92">
        <v>2</v>
      </c>
      <c r="BC92">
        <v>1</v>
      </c>
      <c r="BD92">
        <v>11</v>
      </c>
      <c r="BE92">
        <v>1</v>
      </c>
      <c r="BJ92">
        <v>1</v>
      </c>
      <c r="BM92">
        <v>16</v>
      </c>
      <c r="BO92">
        <v>1</v>
      </c>
      <c r="BX92">
        <v>2</v>
      </c>
      <c r="BZ92">
        <v>7</v>
      </c>
    </row>
    <row r="93" spans="1:78" ht="12.75">
      <c r="A93" s="1" t="s">
        <v>38</v>
      </c>
      <c r="B93" s="36">
        <v>3.95</v>
      </c>
      <c r="C93" s="36">
        <v>4.73</v>
      </c>
      <c r="D93" s="36">
        <v>4.15</v>
      </c>
      <c r="E93" s="36">
        <v>3.32</v>
      </c>
      <c r="F93" s="37">
        <v>2.9394735660338847</v>
      </c>
      <c r="G93" s="37">
        <f t="shared" si="7"/>
        <v>2.788914429448062</v>
      </c>
      <c r="H93" s="27">
        <v>2.54</v>
      </c>
      <c r="I93" s="27">
        <v>3.63</v>
      </c>
      <c r="J93" s="27">
        <v>2.443457189014539</v>
      </c>
      <c r="K93" s="27">
        <v>2.54220052877771</v>
      </c>
      <c r="L93" s="54">
        <f t="shared" si="3"/>
        <v>2.0695364238410594</v>
      </c>
      <c r="M93" s="85">
        <f t="shared" si="8"/>
        <v>33</v>
      </c>
      <c r="N93" s="85">
        <f>SUM(P93:IV93)</f>
        <v>125</v>
      </c>
      <c r="O93" s="91">
        <f t="shared" si="6"/>
        <v>0.7420580574250998</v>
      </c>
      <c r="P93" s="20"/>
      <c r="Q93" s="20">
        <v>3</v>
      </c>
      <c r="R93" s="28">
        <v>4</v>
      </c>
      <c r="S93" s="28">
        <v>7</v>
      </c>
      <c r="T93" s="20"/>
      <c r="U93" s="20"/>
      <c r="V93" s="20"/>
      <c r="W93" s="20">
        <v>2</v>
      </c>
      <c r="X93" s="20"/>
      <c r="Z93" s="20">
        <v>6</v>
      </c>
      <c r="AA93">
        <v>5</v>
      </c>
      <c r="AB93" s="20">
        <v>2</v>
      </c>
      <c r="AC93" s="20">
        <v>2</v>
      </c>
      <c r="AD93" s="20">
        <v>2</v>
      </c>
      <c r="AF93">
        <v>2</v>
      </c>
      <c r="AG93">
        <v>1</v>
      </c>
      <c r="AI93">
        <v>1</v>
      </c>
      <c r="AK93">
        <v>4</v>
      </c>
      <c r="AL93">
        <v>3</v>
      </c>
      <c r="AM93">
        <v>1</v>
      </c>
      <c r="AN93">
        <v>7</v>
      </c>
      <c r="AO93">
        <v>1</v>
      </c>
      <c r="AQ93">
        <v>6</v>
      </c>
      <c r="AR93">
        <v>6</v>
      </c>
      <c r="AS93">
        <v>9</v>
      </c>
      <c r="AT93">
        <v>2</v>
      </c>
      <c r="AY93">
        <v>2</v>
      </c>
      <c r="AZ93">
        <v>4</v>
      </c>
      <c r="BB93">
        <v>3</v>
      </c>
      <c r="BC93">
        <v>2</v>
      </c>
      <c r="BD93">
        <v>4</v>
      </c>
      <c r="BE93">
        <v>3</v>
      </c>
      <c r="BM93">
        <v>17</v>
      </c>
      <c r="BT93">
        <v>2</v>
      </c>
      <c r="BU93">
        <v>7</v>
      </c>
      <c r="BW93">
        <v>1</v>
      </c>
      <c r="BX93">
        <v>1</v>
      </c>
      <c r="BZ93">
        <v>3</v>
      </c>
    </row>
    <row r="94" spans="1:76" ht="12.75">
      <c r="A94" s="1" t="s">
        <v>39</v>
      </c>
      <c r="B94" s="36">
        <v>0.55</v>
      </c>
      <c r="C94" s="36">
        <v>1.51</v>
      </c>
      <c r="D94" s="36">
        <v>2.07</v>
      </c>
      <c r="E94" s="36">
        <v>2.83</v>
      </c>
      <c r="F94" s="37">
        <v>2.394102469891815</v>
      </c>
      <c r="G94" s="37">
        <f t="shared" si="7"/>
        <v>2.845855653771837</v>
      </c>
      <c r="H94" s="27">
        <v>2.67</v>
      </c>
      <c r="I94" s="27">
        <v>3.26</v>
      </c>
      <c r="J94" s="27">
        <v>2.443457189014539</v>
      </c>
      <c r="K94" s="27">
        <v>3.0099654260728084</v>
      </c>
      <c r="L94" s="54">
        <f t="shared" si="3"/>
        <v>2.4503311258278146</v>
      </c>
      <c r="M94" s="85">
        <f t="shared" si="8"/>
        <v>45</v>
      </c>
      <c r="N94" s="85">
        <f>SUM(P94:IV94)</f>
        <v>148</v>
      </c>
      <c r="O94" s="91">
        <f t="shared" si="6"/>
        <v>0.8610173613620205</v>
      </c>
      <c r="P94" s="20">
        <v>3</v>
      </c>
      <c r="Q94" s="20">
        <v>5</v>
      </c>
      <c r="R94" s="28">
        <v>7</v>
      </c>
      <c r="S94" s="28">
        <v>1</v>
      </c>
      <c r="T94" s="20">
        <v>6</v>
      </c>
      <c r="U94" s="20"/>
      <c r="V94" s="20">
        <v>2</v>
      </c>
      <c r="W94" s="20">
        <v>2</v>
      </c>
      <c r="X94" s="20"/>
      <c r="Y94">
        <v>2</v>
      </c>
      <c r="Z94" s="20">
        <v>3</v>
      </c>
      <c r="AA94" s="20"/>
      <c r="AB94" s="20"/>
      <c r="AC94" s="20">
        <v>2</v>
      </c>
      <c r="AD94" s="20">
        <v>1</v>
      </c>
      <c r="AE94">
        <v>1</v>
      </c>
      <c r="AF94">
        <v>2</v>
      </c>
      <c r="AG94" s="20">
        <v>2</v>
      </c>
      <c r="AI94">
        <v>7</v>
      </c>
      <c r="AJ94">
        <v>3</v>
      </c>
      <c r="AK94">
        <v>2</v>
      </c>
      <c r="AL94">
        <v>1</v>
      </c>
      <c r="AN94">
        <v>1</v>
      </c>
      <c r="AO94">
        <v>3</v>
      </c>
      <c r="AP94">
        <v>3</v>
      </c>
      <c r="AQ94">
        <v>6</v>
      </c>
      <c r="AR94">
        <v>1</v>
      </c>
      <c r="AS94">
        <v>7</v>
      </c>
      <c r="AT94">
        <v>4</v>
      </c>
      <c r="AU94">
        <v>6</v>
      </c>
      <c r="AV94">
        <v>3</v>
      </c>
      <c r="AW94">
        <v>3</v>
      </c>
      <c r="AX94">
        <v>1</v>
      </c>
      <c r="AY94">
        <v>1</v>
      </c>
      <c r="BA94">
        <v>1</v>
      </c>
      <c r="BB94">
        <v>4</v>
      </c>
      <c r="BD94">
        <v>4</v>
      </c>
      <c r="BE94">
        <v>2</v>
      </c>
      <c r="BG94">
        <v>7</v>
      </c>
      <c r="BH94">
        <v>4</v>
      </c>
      <c r="BI94">
        <v>3</v>
      </c>
      <c r="BJ94">
        <v>1</v>
      </c>
      <c r="BK94">
        <v>2</v>
      </c>
      <c r="BL94">
        <v>1</v>
      </c>
      <c r="BM94">
        <v>18</v>
      </c>
      <c r="BS94">
        <v>3</v>
      </c>
      <c r="BT94">
        <v>2</v>
      </c>
      <c r="BU94">
        <v>4</v>
      </c>
      <c r="BX94">
        <v>1</v>
      </c>
    </row>
    <row r="95" spans="1:78" ht="12.75">
      <c r="A95" s="1" t="s">
        <v>40</v>
      </c>
      <c r="B95" s="36">
        <v>4.75</v>
      </c>
      <c r="C95" s="36">
        <v>5.88</v>
      </c>
      <c r="D95" s="36">
        <v>14.95</v>
      </c>
      <c r="E95" s="36">
        <v>28.77</v>
      </c>
      <c r="F95" s="37">
        <v>41.880914472341296</v>
      </c>
      <c r="G95" s="37">
        <f t="shared" si="7"/>
        <v>64.81075721516757</v>
      </c>
      <c r="H95" s="27">
        <v>44.08</v>
      </c>
      <c r="I95" s="27">
        <v>76.43</v>
      </c>
      <c r="J95" s="27">
        <v>64.27705977382874</v>
      </c>
      <c r="K95" s="27">
        <v>74.45596908684156</v>
      </c>
      <c r="L95" s="54">
        <f t="shared" si="3"/>
        <v>66.00993377483444</v>
      </c>
      <c r="M95" s="85">
        <f t="shared" si="8"/>
        <v>63</v>
      </c>
      <c r="N95" s="85">
        <f>SUM(P95:IV95)</f>
        <v>3987</v>
      </c>
      <c r="O95" s="91">
        <f t="shared" si="6"/>
        <v>1.0185027395326625</v>
      </c>
      <c r="P95" s="20">
        <v>23</v>
      </c>
      <c r="Q95" s="20">
        <v>41</v>
      </c>
      <c r="R95" s="28">
        <v>20</v>
      </c>
      <c r="S95" s="28">
        <v>41</v>
      </c>
      <c r="T95" s="20">
        <v>89</v>
      </c>
      <c r="U95" s="20">
        <v>36</v>
      </c>
      <c r="V95" s="20">
        <v>31</v>
      </c>
      <c r="W95" s="20">
        <v>28</v>
      </c>
      <c r="X95" s="20">
        <v>25</v>
      </c>
      <c r="Y95" s="20">
        <v>16</v>
      </c>
      <c r="Z95" s="20">
        <v>129</v>
      </c>
      <c r="AA95" s="20">
        <v>146</v>
      </c>
      <c r="AB95" s="20">
        <v>39</v>
      </c>
      <c r="AC95" s="20">
        <v>48</v>
      </c>
      <c r="AD95" s="20">
        <v>46</v>
      </c>
      <c r="AE95" s="20">
        <v>53</v>
      </c>
      <c r="AF95">
        <v>189</v>
      </c>
      <c r="AG95" s="20">
        <v>45</v>
      </c>
      <c r="AH95" s="20">
        <v>4</v>
      </c>
      <c r="AI95" s="20">
        <v>97</v>
      </c>
      <c r="AJ95" s="20">
        <v>142</v>
      </c>
      <c r="AK95" s="20">
        <v>132</v>
      </c>
      <c r="AL95" s="20">
        <v>36</v>
      </c>
      <c r="AM95" s="20">
        <v>23</v>
      </c>
      <c r="AN95">
        <v>20</v>
      </c>
      <c r="AO95" s="20">
        <v>44</v>
      </c>
      <c r="AP95">
        <v>118</v>
      </c>
      <c r="AQ95" s="20">
        <v>46</v>
      </c>
      <c r="AR95">
        <v>42</v>
      </c>
      <c r="AS95" s="20">
        <v>119</v>
      </c>
      <c r="AT95">
        <v>93</v>
      </c>
      <c r="AU95">
        <v>154</v>
      </c>
      <c r="AV95">
        <v>101</v>
      </c>
      <c r="AW95">
        <v>114</v>
      </c>
      <c r="AX95">
        <v>31</v>
      </c>
      <c r="AY95">
        <v>47</v>
      </c>
      <c r="AZ95">
        <v>138</v>
      </c>
      <c r="BA95">
        <v>38</v>
      </c>
      <c r="BB95">
        <v>115</v>
      </c>
      <c r="BC95">
        <v>52</v>
      </c>
      <c r="BD95">
        <v>80</v>
      </c>
      <c r="BE95">
        <v>33</v>
      </c>
      <c r="BF95">
        <v>17</v>
      </c>
      <c r="BG95">
        <v>26</v>
      </c>
      <c r="BH95">
        <v>50</v>
      </c>
      <c r="BI95">
        <v>28</v>
      </c>
      <c r="BJ95">
        <v>50</v>
      </c>
      <c r="BK95">
        <v>86</v>
      </c>
      <c r="BL95">
        <v>51</v>
      </c>
      <c r="BM95">
        <v>179</v>
      </c>
      <c r="BN95">
        <v>4</v>
      </c>
      <c r="BO95">
        <v>36</v>
      </c>
      <c r="BP95">
        <v>55</v>
      </c>
      <c r="BQ95">
        <v>29</v>
      </c>
      <c r="BR95">
        <v>91</v>
      </c>
      <c r="BS95">
        <v>54</v>
      </c>
      <c r="BT95">
        <v>148</v>
      </c>
      <c r="BU95">
        <v>85</v>
      </c>
      <c r="BV95">
        <v>5</v>
      </c>
      <c r="BW95">
        <v>58</v>
      </c>
      <c r="BX95">
        <v>31</v>
      </c>
      <c r="BY95">
        <v>20</v>
      </c>
      <c r="BZ95">
        <v>20</v>
      </c>
    </row>
    <row r="96" spans="1:78" ht="12.75">
      <c r="A96" s="1" t="s">
        <v>41</v>
      </c>
      <c r="B96" s="36">
        <v>45.66</v>
      </c>
      <c r="C96" s="37">
        <v>52.4</v>
      </c>
      <c r="D96" s="36">
        <v>45.85</v>
      </c>
      <c r="E96" s="36">
        <v>53.01</v>
      </c>
      <c r="F96" s="37">
        <v>66.60965931822821</v>
      </c>
      <c r="G96" s="37">
        <f t="shared" si="7"/>
        <v>86.3059450250573</v>
      </c>
      <c r="H96" s="27">
        <v>67.29</v>
      </c>
      <c r="I96" s="27">
        <v>100.33</v>
      </c>
      <c r="J96" s="27">
        <v>86.34894991922454</v>
      </c>
      <c r="K96" s="27">
        <v>91.25483018100466</v>
      </c>
      <c r="L96" s="54">
        <f t="shared" si="3"/>
        <v>106.75496688741723</v>
      </c>
      <c r="M96" s="85">
        <f t="shared" si="8"/>
        <v>63</v>
      </c>
      <c r="N96" s="85">
        <f>SUM(P96:IV96)</f>
        <v>6448</v>
      </c>
      <c r="O96" s="91">
        <f t="shared" si="6"/>
        <v>1.236936422588536</v>
      </c>
      <c r="P96" s="20">
        <v>64</v>
      </c>
      <c r="Q96" s="20">
        <v>59</v>
      </c>
      <c r="R96" s="28">
        <v>32</v>
      </c>
      <c r="S96" s="28">
        <v>47</v>
      </c>
      <c r="T96" s="20">
        <v>105</v>
      </c>
      <c r="U96" s="20">
        <v>113</v>
      </c>
      <c r="V96" s="20">
        <v>134</v>
      </c>
      <c r="W96" s="20">
        <v>58</v>
      </c>
      <c r="X96" s="20">
        <v>60</v>
      </c>
      <c r="Y96" s="20">
        <v>19</v>
      </c>
      <c r="Z96" s="20">
        <v>153</v>
      </c>
      <c r="AA96" s="20">
        <v>176</v>
      </c>
      <c r="AB96" s="20">
        <v>37</v>
      </c>
      <c r="AC96" s="20">
        <v>73</v>
      </c>
      <c r="AD96" s="20">
        <v>55</v>
      </c>
      <c r="AE96" s="20">
        <v>133</v>
      </c>
      <c r="AF96">
        <v>265</v>
      </c>
      <c r="AG96" s="20">
        <v>52</v>
      </c>
      <c r="AH96" s="20">
        <v>16</v>
      </c>
      <c r="AI96" s="20">
        <v>110</v>
      </c>
      <c r="AJ96" s="20">
        <v>121</v>
      </c>
      <c r="AK96" s="20">
        <v>283</v>
      </c>
      <c r="AL96" s="20">
        <v>130</v>
      </c>
      <c r="AM96" s="20">
        <v>92</v>
      </c>
      <c r="AN96">
        <v>45</v>
      </c>
      <c r="AO96" s="20">
        <v>78</v>
      </c>
      <c r="AP96">
        <v>180</v>
      </c>
      <c r="AQ96" s="20">
        <v>81</v>
      </c>
      <c r="AR96">
        <v>53</v>
      </c>
      <c r="AS96" s="20">
        <v>169</v>
      </c>
      <c r="AT96">
        <v>129</v>
      </c>
      <c r="AU96">
        <v>262</v>
      </c>
      <c r="AV96">
        <v>184</v>
      </c>
      <c r="AW96">
        <v>167</v>
      </c>
      <c r="AX96">
        <v>102</v>
      </c>
      <c r="AY96">
        <v>73</v>
      </c>
      <c r="AZ96">
        <v>236</v>
      </c>
      <c r="BA96">
        <v>20</v>
      </c>
      <c r="BB96">
        <v>106</v>
      </c>
      <c r="BC96">
        <v>46</v>
      </c>
      <c r="BD96">
        <v>90</v>
      </c>
      <c r="BE96">
        <v>32</v>
      </c>
      <c r="BF96">
        <v>56</v>
      </c>
      <c r="BG96">
        <v>115</v>
      </c>
      <c r="BH96">
        <v>61</v>
      </c>
      <c r="BI96">
        <v>51</v>
      </c>
      <c r="BJ96">
        <v>105</v>
      </c>
      <c r="BK96">
        <v>74</v>
      </c>
      <c r="BL96">
        <v>44</v>
      </c>
      <c r="BM96">
        <v>334</v>
      </c>
      <c r="BN96">
        <v>80</v>
      </c>
      <c r="BO96">
        <v>149</v>
      </c>
      <c r="BP96">
        <v>201</v>
      </c>
      <c r="BQ96">
        <v>87</v>
      </c>
      <c r="BR96">
        <v>150</v>
      </c>
      <c r="BS96">
        <v>62</v>
      </c>
      <c r="BT96">
        <v>78</v>
      </c>
      <c r="BU96">
        <v>71</v>
      </c>
      <c r="BV96">
        <v>99</v>
      </c>
      <c r="BW96">
        <v>79</v>
      </c>
      <c r="BX96">
        <v>36</v>
      </c>
      <c r="BY96">
        <v>58</v>
      </c>
      <c r="BZ96">
        <v>18</v>
      </c>
    </row>
    <row r="97" spans="1:72" ht="12.75">
      <c r="A97" s="1" t="s">
        <v>72</v>
      </c>
      <c r="B97" s="36"/>
      <c r="C97" s="36">
        <v>0.02</v>
      </c>
      <c r="D97" s="36"/>
      <c r="E97" s="36">
        <v>0.04</v>
      </c>
      <c r="F97" s="37">
        <v>0.011</v>
      </c>
      <c r="G97" s="37">
        <f t="shared" si="7"/>
        <v>0.01</v>
      </c>
      <c r="H97" s="27"/>
      <c r="I97" s="27">
        <v>0.04</v>
      </c>
      <c r="J97" s="27"/>
      <c r="K97" s="27"/>
      <c r="L97" s="54">
        <f t="shared" si="3"/>
        <v>0.06622516556291391</v>
      </c>
      <c r="M97" s="85">
        <f t="shared" si="8"/>
        <v>4</v>
      </c>
      <c r="N97" s="85">
        <f>SUM(P97:IV97)</f>
        <v>4</v>
      </c>
      <c r="O97" s="91">
        <f t="shared" si="6"/>
      </c>
      <c r="P97" s="20"/>
      <c r="Q97" s="20"/>
      <c r="R97" s="28"/>
      <c r="S97" s="28"/>
      <c r="T97" s="21"/>
      <c r="U97" s="21"/>
      <c r="V97" s="21"/>
      <c r="W97" s="21"/>
      <c r="X97" s="21"/>
      <c r="BC97">
        <v>1</v>
      </c>
      <c r="BR97">
        <v>1</v>
      </c>
      <c r="BS97">
        <v>1</v>
      </c>
      <c r="BT97">
        <v>1</v>
      </c>
    </row>
    <row r="98" spans="1:78" ht="12.75">
      <c r="A98" s="1" t="s">
        <v>42</v>
      </c>
      <c r="B98" s="36">
        <v>0.34</v>
      </c>
      <c r="C98" s="36">
        <v>0.78</v>
      </c>
      <c r="D98" s="37">
        <v>0.9</v>
      </c>
      <c r="E98" s="36">
        <v>1.05</v>
      </c>
      <c r="F98" s="37">
        <v>1.0848038375178608</v>
      </c>
      <c r="G98" s="37">
        <f t="shared" si="7"/>
        <v>0.7017244119918924</v>
      </c>
      <c r="H98" s="27">
        <v>0.35</v>
      </c>
      <c r="I98" s="27">
        <v>0.53</v>
      </c>
      <c r="J98" s="27">
        <v>0.726978998384491</v>
      </c>
      <c r="K98" s="27">
        <v>1.199918649583079</v>
      </c>
      <c r="L98" s="54">
        <f t="shared" si="3"/>
        <v>1.5728476821192052</v>
      </c>
      <c r="M98" s="85">
        <f t="shared" si="8"/>
        <v>31</v>
      </c>
      <c r="N98" s="85">
        <f>SUM(P98:IV98)</f>
        <v>95</v>
      </c>
      <c r="O98" s="91">
        <f t="shared" si="6"/>
        <v>2.241403683897173</v>
      </c>
      <c r="P98" s="20"/>
      <c r="Q98" s="20">
        <v>5</v>
      </c>
      <c r="R98" s="28">
        <v>1</v>
      </c>
      <c r="S98" s="28">
        <v>5</v>
      </c>
      <c r="T98" s="20"/>
      <c r="U98" s="20"/>
      <c r="V98" s="20">
        <v>1</v>
      </c>
      <c r="W98" s="20"/>
      <c r="X98" s="20"/>
      <c r="Z98" s="20">
        <v>6</v>
      </c>
      <c r="AA98" s="20"/>
      <c r="AB98" s="20">
        <v>2</v>
      </c>
      <c r="AC98" s="20">
        <v>3</v>
      </c>
      <c r="AD98" s="20">
        <v>2</v>
      </c>
      <c r="AE98">
        <v>1</v>
      </c>
      <c r="AJ98">
        <v>2</v>
      </c>
      <c r="AK98">
        <v>4</v>
      </c>
      <c r="AL98">
        <v>2</v>
      </c>
      <c r="AO98">
        <v>3</v>
      </c>
      <c r="AR98">
        <v>5</v>
      </c>
      <c r="AS98">
        <v>6</v>
      </c>
      <c r="AT98">
        <v>3</v>
      </c>
      <c r="AU98">
        <v>1</v>
      </c>
      <c r="AV98">
        <v>3</v>
      </c>
      <c r="AZ98">
        <v>2</v>
      </c>
      <c r="BB98">
        <v>3</v>
      </c>
      <c r="BC98">
        <v>2</v>
      </c>
      <c r="BD98">
        <v>1</v>
      </c>
      <c r="BK98">
        <v>1</v>
      </c>
      <c r="BM98">
        <v>6</v>
      </c>
      <c r="BP98">
        <v>2</v>
      </c>
      <c r="BR98">
        <v>4</v>
      </c>
      <c r="BT98">
        <v>5</v>
      </c>
      <c r="BU98">
        <v>11</v>
      </c>
      <c r="BW98">
        <v>1</v>
      </c>
      <c r="BX98">
        <v>1</v>
      </c>
      <c r="BZ98">
        <v>1</v>
      </c>
    </row>
    <row r="99" spans="1:77" ht="12.75">
      <c r="A99" s="1" t="s">
        <v>43</v>
      </c>
      <c r="B99" s="36">
        <v>0.02</v>
      </c>
      <c r="C99" s="37">
        <v>0.11</v>
      </c>
      <c r="D99" s="36">
        <v>0.09</v>
      </c>
      <c r="E99" s="36">
        <v>0.13</v>
      </c>
      <c r="F99" s="37">
        <v>0.18557726066544192</v>
      </c>
      <c r="G99" s="37">
        <f t="shared" si="7"/>
        <v>0.131159861126033</v>
      </c>
      <c r="H99" s="27">
        <v>0.08</v>
      </c>
      <c r="I99" s="27">
        <v>0.08</v>
      </c>
      <c r="J99" s="27">
        <v>0.2019386106623586</v>
      </c>
      <c r="K99" s="27">
        <v>0.16270083384177342</v>
      </c>
      <c r="L99" s="54">
        <f t="shared" si="3"/>
        <v>0.13245033112582782</v>
      </c>
      <c r="M99" s="85">
        <f t="shared" si="8"/>
        <v>8</v>
      </c>
      <c r="N99" s="85">
        <f>SUM(P99:IV99)</f>
        <v>8</v>
      </c>
      <c r="O99" s="91">
        <f t="shared" si="6"/>
        <v>1.0098389094705948</v>
      </c>
      <c r="P99" s="20"/>
      <c r="Q99" s="20"/>
      <c r="R99" s="28"/>
      <c r="S99" s="28"/>
      <c r="T99" s="21"/>
      <c r="U99" s="21"/>
      <c r="V99" s="21"/>
      <c r="W99" s="21"/>
      <c r="X99" s="21"/>
      <c r="Y99">
        <v>1</v>
      </c>
      <c r="AD99" s="20"/>
      <c r="AE99">
        <v>1</v>
      </c>
      <c r="AJ99">
        <v>1</v>
      </c>
      <c r="AL99">
        <v>1</v>
      </c>
      <c r="AR99">
        <v>1</v>
      </c>
      <c r="AS99">
        <v>1</v>
      </c>
      <c r="BF99">
        <v>1</v>
      </c>
      <c r="BY99">
        <v>1</v>
      </c>
    </row>
    <row r="100" spans="1:76" ht="12.75">
      <c r="A100" s="1" t="s">
        <v>44</v>
      </c>
      <c r="B100" s="36">
        <v>1.89</v>
      </c>
      <c r="C100" s="37">
        <v>1.56</v>
      </c>
      <c r="D100" s="36">
        <v>2.03</v>
      </c>
      <c r="E100" s="36">
        <v>2.04</v>
      </c>
      <c r="F100" s="37">
        <v>2.0239683608899774</v>
      </c>
      <c r="G100" s="37">
        <f t="shared" si="7"/>
        <v>3.0061006865830624</v>
      </c>
      <c r="H100" s="27">
        <v>1.55</v>
      </c>
      <c r="I100" s="27">
        <v>4.07</v>
      </c>
      <c r="J100" s="27">
        <v>3.130048465266558</v>
      </c>
      <c r="K100" s="27">
        <v>3.27435428106569</v>
      </c>
      <c r="L100" s="54">
        <f t="shared" si="3"/>
        <v>4.23841059602649</v>
      </c>
      <c r="M100" s="85">
        <f t="shared" si="8"/>
        <v>52</v>
      </c>
      <c r="N100" s="85">
        <f>SUM(P100:IV100)</f>
        <v>256</v>
      </c>
      <c r="O100" s="91">
        <f t="shared" si="6"/>
        <v>1.4099363387738535</v>
      </c>
      <c r="P100" s="20">
        <v>2</v>
      </c>
      <c r="Q100" s="20">
        <v>5</v>
      </c>
      <c r="R100" s="28">
        <v>7</v>
      </c>
      <c r="S100" s="28"/>
      <c r="T100" s="20">
        <v>3</v>
      </c>
      <c r="U100" s="20">
        <v>14</v>
      </c>
      <c r="V100" s="20">
        <v>1</v>
      </c>
      <c r="W100" s="20"/>
      <c r="X100" s="20">
        <v>1</v>
      </c>
      <c r="Y100" s="20">
        <v>21</v>
      </c>
      <c r="Z100" s="20">
        <v>3</v>
      </c>
      <c r="AA100" s="20">
        <v>3</v>
      </c>
      <c r="AB100" s="20">
        <v>6</v>
      </c>
      <c r="AC100" s="20">
        <v>4</v>
      </c>
      <c r="AD100" s="20"/>
      <c r="AE100">
        <v>5</v>
      </c>
      <c r="AF100">
        <v>2</v>
      </c>
      <c r="AG100">
        <v>3</v>
      </c>
      <c r="AI100">
        <v>4</v>
      </c>
      <c r="AJ100">
        <v>10</v>
      </c>
      <c r="AM100">
        <v>1</v>
      </c>
      <c r="AN100">
        <v>1</v>
      </c>
      <c r="AO100">
        <v>4</v>
      </c>
      <c r="AP100">
        <v>10</v>
      </c>
      <c r="AQ100">
        <v>17</v>
      </c>
      <c r="AR100">
        <v>3</v>
      </c>
      <c r="AS100">
        <v>1</v>
      </c>
      <c r="AT100">
        <v>4</v>
      </c>
      <c r="AU100">
        <v>6</v>
      </c>
      <c r="AV100">
        <v>8</v>
      </c>
      <c r="AW100">
        <v>14</v>
      </c>
      <c r="AY100">
        <v>3</v>
      </c>
      <c r="AZ100">
        <v>1</v>
      </c>
      <c r="BA100">
        <v>2</v>
      </c>
      <c r="BB100">
        <v>2</v>
      </c>
      <c r="BC100">
        <v>1</v>
      </c>
      <c r="BD100">
        <v>2</v>
      </c>
      <c r="BE100">
        <v>1</v>
      </c>
      <c r="BF100">
        <v>6</v>
      </c>
      <c r="BG100">
        <v>2</v>
      </c>
      <c r="BH100">
        <v>2</v>
      </c>
      <c r="BI100">
        <v>2</v>
      </c>
      <c r="BJ100">
        <v>1</v>
      </c>
      <c r="BK100">
        <v>2</v>
      </c>
      <c r="BL100">
        <v>3</v>
      </c>
      <c r="BM100">
        <v>16</v>
      </c>
      <c r="BO100">
        <v>3</v>
      </c>
      <c r="BP100">
        <v>6</v>
      </c>
      <c r="BQ100">
        <v>7</v>
      </c>
      <c r="BR100">
        <v>1</v>
      </c>
      <c r="BS100">
        <v>6</v>
      </c>
      <c r="BT100">
        <v>12</v>
      </c>
      <c r="BU100">
        <v>5</v>
      </c>
      <c r="BW100">
        <v>1</v>
      </c>
      <c r="BX100">
        <v>6</v>
      </c>
    </row>
    <row r="101" spans="1:76" ht="12.75">
      <c r="A101" s="1" t="s">
        <v>45</v>
      </c>
      <c r="B101" s="36">
        <v>6.65</v>
      </c>
      <c r="C101" s="36">
        <v>7.17</v>
      </c>
      <c r="D101" s="36">
        <v>12.23</v>
      </c>
      <c r="E101" s="36">
        <v>13.11</v>
      </c>
      <c r="F101" s="37">
        <v>12.91369728516024</v>
      </c>
      <c r="G101" s="37">
        <f t="shared" si="7"/>
        <v>16.35036308783972</v>
      </c>
      <c r="H101" s="27">
        <v>16</v>
      </c>
      <c r="I101" s="27">
        <v>16.07</v>
      </c>
      <c r="J101" s="27">
        <v>17.40710823909531</v>
      </c>
      <c r="K101" s="27">
        <v>15.924344112263574</v>
      </c>
      <c r="L101" s="54">
        <f t="shared" si="3"/>
        <v>21.05960264900662</v>
      </c>
      <c r="M101" s="85">
        <f t="shared" si="8"/>
        <v>56</v>
      </c>
      <c r="N101" s="85">
        <f>SUM(P101:IV101)</f>
        <v>1272</v>
      </c>
      <c r="O101" s="91">
        <f t="shared" si="6"/>
        <v>1.288020488344342</v>
      </c>
      <c r="P101" s="20">
        <v>15</v>
      </c>
      <c r="Q101" s="20">
        <v>6</v>
      </c>
      <c r="R101" s="28">
        <v>12</v>
      </c>
      <c r="S101" s="28">
        <v>5</v>
      </c>
      <c r="T101" s="20">
        <v>13</v>
      </c>
      <c r="U101" s="20">
        <v>6</v>
      </c>
      <c r="V101" s="20">
        <v>28</v>
      </c>
      <c r="W101" s="20"/>
      <c r="X101" s="20"/>
      <c r="Y101" s="20">
        <v>14</v>
      </c>
      <c r="Z101" s="20">
        <v>3</v>
      </c>
      <c r="AA101">
        <v>35</v>
      </c>
      <c r="AB101" s="20">
        <v>11</v>
      </c>
      <c r="AC101" s="20">
        <v>12</v>
      </c>
      <c r="AD101" s="20">
        <v>37</v>
      </c>
      <c r="AE101" s="20">
        <v>13</v>
      </c>
      <c r="AF101">
        <v>63</v>
      </c>
      <c r="AH101" s="20">
        <v>3</v>
      </c>
      <c r="AI101" s="20">
        <v>27</v>
      </c>
      <c r="AJ101" s="20">
        <v>1</v>
      </c>
      <c r="AK101" s="20">
        <v>53</v>
      </c>
      <c r="AL101" s="20">
        <v>31</v>
      </c>
      <c r="AM101" s="20">
        <v>41</v>
      </c>
      <c r="AN101">
        <v>1</v>
      </c>
      <c r="AO101" s="20">
        <v>24</v>
      </c>
      <c r="AP101">
        <v>48</v>
      </c>
      <c r="AQ101" s="20">
        <v>5</v>
      </c>
      <c r="AS101" s="20">
        <v>1</v>
      </c>
      <c r="AT101">
        <v>11</v>
      </c>
      <c r="AU101">
        <v>69</v>
      </c>
      <c r="AV101">
        <v>73</v>
      </c>
      <c r="AW101">
        <v>44</v>
      </c>
      <c r="AX101">
        <v>88</v>
      </c>
      <c r="AY101">
        <v>12</v>
      </c>
      <c r="AZ101">
        <v>22</v>
      </c>
      <c r="BA101">
        <v>19</v>
      </c>
      <c r="BB101">
        <v>27</v>
      </c>
      <c r="BD101">
        <v>2</v>
      </c>
      <c r="BE101">
        <v>5</v>
      </c>
      <c r="BF101">
        <v>5</v>
      </c>
      <c r="BG101">
        <v>38</v>
      </c>
      <c r="BH101">
        <v>57</v>
      </c>
      <c r="BI101">
        <v>21</v>
      </c>
      <c r="BJ101">
        <v>36</v>
      </c>
      <c r="BK101">
        <v>13</v>
      </c>
      <c r="BL101">
        <v>8</v>
      </c>
      <c r="BM101">
        <v>36</v>
      </c>
      <c r="BN101">
        <v>43</v>
      </c>
      <c r="BO101">
        <v>11</v>
      </c>
      <c r="BP101">
        <v>34</v>
      </c>
      <c r="BQ101">
        <v>16</v>
      </c>
      <c r="BR101">
        <v>10</v>
      </c>
      <c r="BS101">
        <v>9</v>
      </c>
      <c r="BT101">
        <v>1</v>
      </c>
      <c r="BU101">
        <v>1</v>
      </c>
      <c r="BV101">
        <v>35</v>
      </c>
      <c r="BW101">
        <v>9</v>
      </c>
      <c r="BX101">
        <v>9</v>
      </c>
    </row>
    <row r="102" spans="1:35" ht="12.75">
      <c r="A102" s="1" t="s">
        <v>183</v>
      </c>
      <c r="B102" s="36"/>
      <c r="C102" s="36">
        <v>0.01</v>
      </c>
      <c r="D102" s="36">
        <v>0.01</v>
      </c>
      <c r="E102" s="36">
        <v>0.04</v>
      </c>
      <c r="F102" s="37">
        <v>0.01</v>
      </c>
      <c r="G102" s="37">
        <f t="shared" si="7"/>
        <v>0.010168802115110839</v>
      </c>
      <c r="H102" s="27"/>
      <c r="I102" s="27"/>
      <c r="J102" s="27"/>
      <c r="K102" s="27">
        <v>0.040675208460443354</v>
      </c>
      <c r="L102" s="54">
        <f>N102*10/$L$4</f>
        <v>0</v>
      </c>
      <c r="M102" s="85">
        <f t="shared" si="8"/>
        <v>0</v>
      </c>
      <c r="N102" s="85">
        <f>SUM(P102:IV102)</f>
        <v>0</v>
      </c>
      <c r="O102" s="91">
        <f t="shared" si="6"/>
      </c>
      <c r="P102" s="20"/>
      <c r="Q102" s="20"/>
      <c r="R102" s="28"/>
      <c r="S102" s="28"/>
      <c r="T102" s="20"/>
      <c r="U102" s="20"/>
      <c r="V102" s="20"/>
      <c r="W102" s="20"/>
      <c r="X102" s="20"/>
      <c r="Y102" s="20"/>
      <c r="Z102" s="20"/>
      <c r="AC102" s="20"/>
      <c r="AD102" s="20"/>
      <c r="AI102" s="20"/>
    </row>
    <row r="103" spans="1:77" ht="12.75">
      <c r="A103" s="1" t="s">
        <v>46</v>
      </c>
      <c r="B103" s="36">
        <v>22.15</v>
      </c>
      <c r="C103" s="36">
        <v>10.79</v>
      </c>
      <c r="D103" s="36">
        <v>12.52</v>
      </c>
      <c r="E103" s="36">
        <v>12.55</v>
      </c>
      <c r="F103" s="37">
        <v>26.7282612778118</v>
      </c>
      <c r="G103" s="37">
        <f t="shared" si="7"/>
        <v>26.800072804680468</v>
      </c>
      <c r="H103" s="27">
        <v>31.04</v>
      </c>
      <c r="I103" s="27">
        <v>12.98</v>
      </c>
      <c r="J103" s="27">
        <v>29.785945072697892</v>
      </c>
      <c r="K103" s="27">
        <v>33.394346146024</v>
      </c>
      <c r="L103" s="54">
        <f t="shared" si="3"/>
        <v>52.35099337748344</v>
      </c>
      <c r="M103" s="85">
        <f t="shared" si="8"/>
        <v>50</v>
      </c>
      <c r="N103" s="85">
        <f>SUM(P103:IV103)</f>
        <v>3162</v>
      </c>
      <c r="O103" s="91">
        <f t="shared" si="6"/>
        <v>1.9533899687145873</v>
      </c>
      <c r="P103" s="20">
        <v>45</v>
      </c>
      <c r="Q103" s="20">
        <v>56</v>
      </c>
      <c r="R103" s="28">
        <v>21</v>
      </c>
      <c r="S103" s="28"/>
      <c r="T103" s="20">
        <v>6</v>
      </c>
      <c r="U103" s="20">
        <v>39</v>
      </c>
      <c r="V103" s="20">
        <v>50</v>
      </c>
      <c r="W103" s="20"/>
      <c r="X103" s="20"/>
      <c r="Y103" s="20">
        <v>34</v>
      </c>
      <c r="Z103" s="20"/>
      <c r="AA103">
        <v>7</v>
      </c>
      <c r="AB103" s="20">
        <v>21</v>
      </c>
      <c r="AC103" s="20">
        <v>4</v>
      </c>
      <c r="AD103" s="20">
        <v>164</v>
      </c>
      <c r="AE103" s="20">
        <v>16</v>
      </c>
      <c r="AF103">
        <v>128</v>
      </c>
      <c r="AG103" s="20">
        <v>15</v>
      </c>
      <c r="AH103" s="20">
        <v>10</v>
      </c>
      <c r="AI103" s="20">
        <v>27</v>
      </c>
      <c r="AJ103">
        <v>6</v>
      </c>
      <c r="AK103">
        <v>238</v>
      </c>
      <c r="AL103">
        <v>159</v>
      </c>
      <c r="AM103">
        <v>165</v>
      </c>
      <c r="AO103">
        <v>11</v>
      </c>
      <c r="AP103">
        <v>337</v>
      </c>
      <c r="AQ103">
        <v>39</v>
      </c>
      <c r="AS103">
        <v>2</v>
      </c>
      <c r="AT103">
        <v>103</v>
      </c>
      <c r="AU103">
        <v>22</v>
      </c>
      <c r="AV103">
        <v>64</v>
      </c>
      <c r="AW103">
        <v>175</v>
      </c>
      <c r="AX103">
        <v>97</v>
      </c>
      <c r="AY103">
        <v>2</v>
      </c>
      <c r="AZ103">
        <v>5</v>
      </c>
      <c r="BA103">
        <v>2</v>
      </c>
      <c r="BF103">
        <v>155</v>
      </c>
      <c r="BG103">
        <v>242</v>
      </c>
      <c r="BH103">
        <v>140</v>
      </c>
      <c r="BI103">
        <v>4</v>
      </c>
      <c r="BJ103">
        <v>93</v>
      </c>
      <c r="BK103">
        <v>188</v>
      </c>
      <c r="BL103">
        <v>65</v>
      </c>
      <c r="BM103">
        <v>11</v>
      </c>
      <c r="BN103">
        <v>2</v>
      </c>
      <c r="BO103">
        <v>23</v>
      </c>
      <c r="BR103">
        <v>13</v>
      </c>
      <c r="BS103">
        <v>43</v>
      </c>
      <c r="BT103">
        <v>55</v>
      </c>
      <c r="BU103">
        <v>3</v>
      </c>
      <c r="BV103">
        <v>13</v>
      </c>
      <c r="BW103">
        <v>8</v>
      </c>
      <c r="BX103">
        <v>30</v>
      </c>
      <c r="BY103">
        <v>4</v>
      </c>
    </row>
    <row r="104" spans="1:75" ht="12.75">
      <c r="A104" s="1" t="s">
        <v>105</v>
      </c>
      <c r="B104" s="36">
        <v>0.06</v>
      </c>
      <c r="C104" s="36">
        <v>0.37</v>
      </c>
      <c r="D104" s="37">
        <v>0.1</v>
      </c>
      <c r="E104" s="36">
        <v>0.01</v>
      </c>
      <c r="F104" s="37">
        <v>0.041999999999999996</v>
      </c>
      <c r="G104" s="37">
        <f t="shared" si="7"/>
        <v>0.06053311793214861</v>
      </c>
      <c r="H104" s="27">
        <v>0.02</v>
      </c>
      <c r="I104" s="27"/>
      <c r="J104" s="27">
        <v>0.22213247172859446</v>
      </c>
      <c r="K104" s="27"/>
      <c r="L104" s="54">
        <f aca="true" t="shared" si="9" ref="L104:L128">N104*10/$L$4</f>
        <v>0.08278145695364239</v>
      </c>
      <c r="M104" s="85">
        <f t="shared" si="8"/>
        <v>2</v>
      </c>
      <c r="N104" s="85">
        <f>SUM(P104:IV104)</f>
        <v>5</v>
      </c>
      <c r="O104" s="91">
        <f t="shared" si="6"/>
      </c>
      <c r="P104" s="20"/>
      <c r="Q104" s="20"/>
      <c r="R104" s="28"/>
      <c r="S104" s="28"/>
      <c r="T104" s="21"/>
      <c r="U104" s="21"/>
      <c r="V104" s="21"/>
      <c r="W104" s="21"/>
      <c r="X104" s="21"/>
      <c r="AC104" s="20"/>
      <c r="AD104">
        <v>4</v>
      </c>
      <c r="BW104">
        <v>1</v>
      </c>
    </row>
    <row r="105" spans="1:77" ht="12.75">
      <c r="A105" s="1" t="s">
        <v>47</v>
      </c>
      <c r="B105" s="36">
        <v>43.08</v>
      </c>
      <c r="C105" s="36">
        <v>28.58</v>
      </c>
      <c r="D105" s="36">
        <v>35.25</v>
      </c>
      <c r="E105" s="36">
        <v>23.92</v>
      </c>
      <c r="F105" s="37">
        <v>22.714642784241683</v>
      </c>
      <c r="G105" s="37">
        <f t="shared" si="7"/>
        <v>23.909065905172877</v>
      </c>
      <c r="H105" s="27">
        <v>27.01</v>
      </c>
      <c r="I105" s="27">
        <v>17.82</v>
      </c>
      <c r="J105" s="27">
        <v>25.302907915993533</v>
      </c>
      <c r="K105" s="27">
        <v>25.503355704697984</v>
      </c>
      <c r="L105" s="54">
        <f t="shared" si="9"/>
        <v>32.897350993377486</v>
      </c>
      <c r="M105" s="85">
        <f t="shared" si="8"/>
        <v>59</v>
      </c>
      <c r="N105" s="85">
        <f>SUM(P105:IV105)</f>
        <v>1987</v>
      </c>
      <c r="O105" s="91">
        <f t="shared" si="6"/>
        <v>1.3759362713647436</v>
      </c>
      <c r="P105" s="20">
        <v>61</v>
      </c>
      <c r="Q105" s="20">
        <v>64</v>
      </c>
      <c r="R105" s="28">
        <v>13</v>
      </c>
      <c r="S105" s="28">
        <v>10</v>
      </c>
      <c r="T105" s="20">
        <v>15</v>
      </c>
      <c r="U105" s="20">
        <v>28</v>
      </c>
      <c r="V105" s="20">
        <v>31</v>
      </c>
      <c r="W105" s="20">
        <v>9</v>
      </c>
      <c r="X105" s="20">
        <v>4</v>
      </c>
      <c r="Y105" s="20">
        <v>56</v>
      </c>
      <c r="Z105" s="20">
        <v>11</v>
      </c>
      <c r="AA105" s="20">
        <v>35</v>
      </c>
      <c r="AB105" s="20">
        <v>67</v>
      </c>
      <c r="AC105" s="20">
        <v>3</v>
      </c>
      <c r="AD105" s="20">
        <v>42</v>
      </c>
      <c r="AE105" s="20">
        <v>14</v>
      </c>
      <c r="AF105">
        <v>125</v>
      </c>
      <c r="AH105" s="20">
        <v>3</v>
      </c>
      <c r="AI105" s="20">
        <v>12</v>
      </c>
      <c r="AJ105" s="20">
        <v>11</v>
      </c>
      <c r="AK105" s="20">
        <v>11</v>
      </c>
      <c r="AL105" s="20">
        <v>20</v>
      </c>
      <c r="AM105" s="20">
        <v>63</v>
      </c>
      <c r="AO105">
        <v>8</v>
      </c>
      <c r="AP105">
        <v>51</v>
      </c>
      <c r="AQ105">
        <v>1</v>
      </c>
      <c r="AS105">
        <v>78</v>
      </c>
      <c r="AT105">
        <v>93</v>
      </c>
      <c r="AU105">
        <v>60</v>
      </c>
      <c r="AV105">
        <v>146</v>
      </c>
      <c r="AW105">
        <v>84</v>
      </c>
      <c r="AX105">
        <v>53</v>
      </c>
      <c r="AY105">
        <v>5</v>
      </c>
      <c r="AZ105">
        <v>33</v>
      </c>
      <c r="BA105">
        <v>6</v>
      </c>
      <c r="BB105">
        <v>10</v>
      </c>
      <c r="BC105">
        <v>6</v>
      </c>
      <c r="BD105">
        <v>26</v>
      </c>
      <c r="BE105">
        <v>14</v>
      </c>
      <c r="BF105">
        <v>43</v>
      </c>
      <c r="BG105">
        <v>22</v>
      </c>
      <c r="BH105">
        <v>76</v>
      </c>
      <c r="BI105">
        <v>12</v>
      </c>
      <c r="BJ105">
        <v>13</v>
      </c>
      <c r="BK105">
        <v>37</v>
      </c>
      <c r="BL105">
        <v>32</v>
      </c>
      <c r="BM105">
        <v>129</v>
      </c>
      <c r="BN105">
        <v>13</v>
      </c>
      <c r="BO105">
        <v>16</v>
      </c>
      <c r="BP105">
        <v>8</v>
      </c>
      <c r="BQ105">
        <v>17</v>
      </c>
      <c r="BR105">
        <v>26</v>
      </c>
      <c r="BS105">
        <v>26</v>
      </c>
      <c r="BT105">
        <v>15</v>
      </c>
      <c r="BU105">
        <v>12</v>
      </c>
      <c r="BV105">
        <v>9</v>
      </c>
      <c r="BW105">
        <v>41</v>
      </c>
      <c r="BX105">
        <v>15</v>
      </c>
      <c r="BY105">
        <v>43</v>
      </c>
    </row>
    <row r="106" spans="1:78" ht="12.75">
      <c r="A106" s="1" t="s">
        <v>48</v>
      </c>
      <c r="B106" s="36">
        <v>0.06</v>
      </c>
      <c r="C106" s="36">
        <v>0.34</v>
      </c>
      <c r="D106" s="36">
        <v>0.54</v>
      </c>
      <c r="E106" s="36">
        <v>1.37</v>
      </c>
      <c r="F106" s="37">
        <v>2.3197826086956517</v>
      </c>
      <c r="G106" s="37">
        <f t="shared" si="7"/>
        <v>7.572428032315434</v>
      </c>
      <c r="H106" s="27">
        <v>4.86</v>
      </c>
      <c r="I106" s="27">
        <v>6.64</v>
      </c>
      <c r="J106" s="27">
        <v>8.885298869143778</v>
      </c>
      <c r="K106" s="27">
        <v>9.904413260117957</v>
      </c>
      <c r="L106" s="54">
        <f t="shared" si="9"/>
        <v>9.288079470198676</v>
      </c>
      <c r="M106" s="85">
        <f t="shared" si="8"/>
        <v>47</v>
      </c>
      <c r="N106" s="85">
        <f>SUM(P106:IV106)</f>
        <v>561</v>
      </c>
      <c r="O106" s="91">
        <f t="shared" si="6"/>
        <v>1.2265655653063559</v>
      </c>
      <c r="P106" s="20">
        <v>3</v>
      </c>
      <c r="Q106" s="20">
        <v>21</v>
      </c>
      <c r="R106" s="28">
        <v>6</v>
      </c>
      <c r="S106" s="28">
        <v>9</v>
      </c>
      <c r="T106" s="20">
        <v>4</v>
      </c>
      <c r="U106" s="20"/>
      <c r="V106" s="20"/>
      <c r="W106" s="20">
        <v>4</v>
      </c>
      <c r="X106" s="20">
        <v>2</v>
      </c>
      <c r="Y106" s="20">
        <v>1</v>
      </c>
      <c r="Z106" s="20">
        <v>9</v>
      </c>
      <c r="AA106" s="20">
        <v>48</v>
      </c>
      <c r="AB106" s="20">
        <v>5</v>
      </c>
      <c r="AC106" s="20">
        <v>5</v>
      </c>
      <c r="AD106" s="20">
        <v>5</v>
      </c>
      <c r="AE106" s="20">
        <v>1</v>
      </c>
      <c r="AF106">
        <v>15</v>
      </c>
      <c r="AG106" s="20">
        <v>1</v>
      </c>
      <c r="AH106" s="20">
        <v>15</v>
      </c>
      <c r="AI106" s="20"/>
      <c r="AJ106">
        <v>4</v>
      </c>
      <c r="AK106">
        <v>2</v>
      </c>
      <c r="AL106">
        <v>6</v>
      </c>
      <c r="AO106">
        <v>4</v>
      </c>
      <c r="AP106">
        <v>5</v>
      </c>
      <c r="AQ106">
        <v>10</v>
      </c>
      <c r="AR106">
        <v>1</v>
      </c>
      <c r="AS106">
        <v>5</v>
      </c>
      <c r="AT106">
        <v>7</v>
      </c>
      <c r="AX106">
        <v>2</v>
      </c>
      <c r="AY106">
        <v>1</v>
      </c>
      <c r="AZ106">
        <v>2</v>
      </c>
      <c r="BA106">
        <v>2</v>
      </c>
      <c r="BB106">
        <v>4</v>
      </c>
      <c r="BC106">
        <v>1</v>
      </c>
      <c r="BD106">
        <v>12</v>
      </c>
      <c r="BE106">
        <v>7</v>
      </c>
      <c r="BF106">
        <v>1</v>
      </c>
      <c r="BJ106">
        <v>1</v>
      </c>
      <c r="BK106">
        <v>12</v>
      </c>
      <c r="BL106">
        <v>6</v>
      </c>
      <c r="BM106">
        <v>267</v>
      </c>
      <c r="BO106">
        <v>1</v>
      </c>
      <c r="BR106">
        <v>8</v>
      </c>
      <c r="BS106">
        <v>2</v>
      </c>
      <c r="BU106">
        <v>3</v>
      </c>
      <c r="BW106">
        <v>13</v>
      </c>
      <c r="BX106">
        <v>5</v>
      </c>
      <c r="BY106">
        <v>10</v>
      </c>
      <c r="BZ106">
        <v>3</v>
      </c>
    </row>
    <row r="107" spans="1:75" ht="12.75">
      <c r="A107" s="1" t="s">
        <v>49</v>
      </c>
      <c r="B107" s="36">
        <v>0.94</v>
      </c>
      <c r="C107" s="36">
        <v>0.41</v>
      </c>
      <c r="D107" s="36">
        <v>0.06</v>
      </c>
      <c r="E107" s="36">
        <v>0.09</v>
      </c>
      <c r="F107" s="37">
        <v>0.016999999999999998</v>
      </c>
      <c r="G107" s="37">
        <f t="shared" si="7"/>
        <v>0.020048465266558964</v>
      </c>
      <c r="H107" s="27"/>
      <c r="I107" s="27">
        <v>0.06</v>
      </c>
      <c r="J107" s="27">
        <v>0.02019386106623586</v>
      </c>
      <c r="K107" s="27"/>
      <c r="L107" s="54">
        <f t="shared" si="9"/>
        <v>0.48013245033112584</v>
      </c>
      <c r="M107" s="85">
        <f t="shared" si="8"/>
        <v>3</v>
      </c>
      <c r="N107" s="85">
        <f>SUM(P107:IV107)</f>
        <v>29</v>
      </c>
      <c r="O107" s="91">
        <f t="shared" si="6"/>
      </c>
      <c r="P107" s="20"/>
      <c r="Q107" s="20"/>
      <c r="R107" s="28"/>
      <c r="S107" s="28"/>
      <c r="T107" s="21"/>
      <c r="U107" s="21">
        <v>25</v>
      </c>
      <c r="V107" s="21"/>
      <c r="W107" s="21"/>
      <c r="X107" s="21"/>
      <c r="AA107">
        <v>3</v>
      </c>
      <c r="BW107">
        <v>1</v>
      </c>
    </row>
    <row r="108" spans="1:76" ht="12.75">
      <c r="A108" s="1" t="s">
        <v>50</v>
      </c>
      <c r="B108" s="36">
        <v>71.28</v>
      </c>
      <c r="C108" s="36">
        <v>61.92</v>
      </c>
      <c r="D108" s="36">
        <v>47.11</v>
      </c>
      <c r="E108" s="36">
        <v>19.04</v>
      </c>
      <c r="F108" s="37">
        <v>11.29979056950398</v>
      </c>
      <c r="G108" s="37">
        <f t="shared" si="7"/>
        <v>13.907089035829994</v>
      </c>
      <c r="H108" s="27">
        <v>13.03</v>
      </c>
      <c r="I108" s="27">
        <v>16.74</v>
      </c>
      <c r="J108" s="27">
        <v>12.984652665589659</v>
      </c>
      <c r="K108" s="27">
        <v>12.873703477730322</v>
      </c>
      <c r="L108" s="54">
        <f t="shared" si="9"/>
        <v>11.589403973509933</v>
      </c>
      <c r="M108" s="85">
        <f t="shared" si="8"/>
        <v>37</v>
      </c>
      <c r="N108" s="85">
        <f>SUM(P108:IV108)</f>
        <v>700</v>
      </c>
      <c r="O108" s="91">
        <f t="shared" si="6"/>
        <v>0.8333450619070019</v>
      </c>
      <c r="P108" s="20">
        <v>12</v>
      </c>
      <c r="Q108" s="20">
        <v>1</v>
      </c>
      <c r="R108" s="28"/>
      <c r="S108" s="28"/>
      <c r="T108" s="20">
        <v>8</v>
      </c>
      <c r="U108" s="20"/>
      <c r="V108" s="20">
        <v>17</v>
      </c>
      <c r="W108" s="20"/>
      <c r="X108" s="20"/>
      <c r="Y108" s="20"/>
      <c r="AA108">
        <v>16</v>
      </c>
      <c r="AB108" s="20">
        <v>5</v>
      </c>
      <c r="AD108" s="20">
        <v>6</v>
      </c>
      <c r="AE108" s="20">
        <v>7</v>
      </c>
      <c r="AF108">
        <v>30</v>
      </c>
      <c r="AG108">
        <v>7</v>
      </c>
      <c r="AI108">
        <v>1</v>
      </c>
      <c r="AK108">
        <v>43</v>
      </c>
      <c r="AM108">
        <v>34</v>
      </c>
      <c r="AP108">
        <v>50</v>
      </c>
      <c r="AQ108">
        <v>6</v>
      </c>
      <c r="AS108">
        <v>2</v>
      </c>
      <c r="AU108">
        <v>54</v>
      </c>
      <c r="AV108">
        <v>40</v>
      </c>
      <c r="AW108">
        <v>19</v>
      </c>
      <c r="AX108">
        <v>1</v>
      </c>
      <c r="AY108">
        <v>4</v>
      </c>
      <c r="AZ108">
        <v>20</v>
      </c>
      <c r="BB108">
        <v>5</v>
      </c>
      <c r="BG108">
        <v>47</v>
      </c>
      <c r="BH108">
        <v>24</v>
      </c>
      <c r="BI108">
        <v>14</v>
      </c>
      <c r="BJ108">
        <v>6</v>
      </c>
      <c r="BK108">
        <v>16</v>
      </c>
      <c r="BL108">
        <v>15</v>
      </c>
      <c r="BN108">
        <v>20</v>
      </c>
      <c r="BO108">
        <v>17</v>
      </c>
      <c r="BP108">
        <v>10</v>
      </c>
      <c r="BQ108">
        <v>32</v>
      </c>
      <c r="BR108">
        <v>59</v>
      </c>
      <c r="BS108">
        <v>21</v>
      </c>
      <c r="BV108">
        <v>16</v>
      </c>
      <c r="BX108">
        <v>15</v>
      </c>
    </row>
    <row r="109" spans="1:76" ht="12.75">
      <c r="A109" s="1" t="s">
        <v>51</v>
      </c>
      <c r="B109" s="36"/>
      <c r="C109" s="36">
        <v>0.01</v>
      </c>
      <c r="D109" s="36">
        <v>0.14</v>
      </c>
      <c r="E109" s="36">
        <v>0.16</v>
      </c>
      <c r="F109" s="37">
        <v>2.5362249438660953</v>
      </c>
      <c r="G109" s="37">
        <f t="shared" si="7"/>
        <v>21.95344540700343</v>
      </c>
      <c r="H109" s="27">
        <v>9.84</v>
      </c>
      <c r="I109" s="27">
        <v>19.92</v>
      </c>
      <c r="J109" s="27">
        <v>24.273021001615504</v>
      </c>
      <c r="K109" s="27">
        <v>33.780760626398205</v>
      </c>
      <c r="L109" s="54">
        <f t="shared" si="9"/>
        <v>32.980132450331126</v>
      </c>
      <c r="M109" s="85">
        <f t="shared" si="8"/>
        <v>54</v>
      </c>
      <c r="N109" s="85">
        <f>SUM(P109:IV109)</f>
        <v>1992</v>
      </c>
      <c r="O109" s="91">
        <f t="shared" si="6"/>
        <v>1.5022759224759337</v>
      </c>
      <c r="P109" s="20">
        <v>65</v>
      </c>
      <c r="Q109" s="20">
        <v>5</v>
      </c>
      <c r="R109" s="28">
        <v>4</v>
      </c>
      <c r="S109" s="28">
        <v>8</v>
      </c>
      <c r="T109" s="20">
        <v>24</v>
      </c>
      <c r="U109" s="20">
        <v>4</v>
      </c>
      <c r="V109" s="20">
        <v>46</v>
      </c>
      <c r="W109" s="20"/>
      <c r="X109" s="20">
        <v>4</v>
      </c>
      <c r="Y109" s="20">
        <v>30</v>
      </c>
      <c r="Z109" s="20"/>
      <c r="AA109" s="20">
        <v>58</v>
      </c>
      <c r="AB109" s="20">
        <v>4</v>
      </c>
      <c r="AC109">
        <v>3</v>
      </c>
      <c r="AD109" s="20">
        <v>19</v>
      </c>
      <c r="AE109" s="20">
        <v>27</v>
      </c>
      <c r="AF109">
        <v>272</v>
      </c>
      <c r="AH109" s="20">
        <v>4</v>
      </c>
      <c r="AI109" s="20">
        <v>26</v>
      </c>
      <c r="AJ109">
        <v>5</v>
      </c>
      <c r="AK109">
        <v>125</v>
      </c>
      <c r="AM109">
        <v>24</v>
      </c>
      <c r="AO109">
        <v>32</v>
      </c>
      <c r="AP109">
        <v>34</v>
      </c>
      <c r="AQ109">
        <v>4</v>
      </c>
      <c r="AS109">
        <v>5</v>
      </c>
      <c r="AT109">
        <v>9</v>
      </c>
      <c r="AU109">
        <v>80</v>
      </c>
      <c r="AV109">
        <v>60</v>
      </c>
      <c r="AW109">
        <v>62</v>
      </c>
      <c r="AX109">
        <v>64</v>
      </c>
      <c r="AY109">
        <v>9</v>
      </c>
      <c r="AZ109">
        <v>66</v>
      </c>
      <c r="BA109">
        <v>20</v>
      </c>
      <c r="BB109">
        <v>5</v>
      </c>
      <c r="BD109">
        <v>1</v>
      </c>
      <c r="BE109">
        <v>48</v>
      </c>
      <c r="BF109">
        <v>12</v>
      </c>
      <c r="BG109">
        <v>54</v>
      </c>
      <c r="BH109">
        <v>94</v>
      </c>
      <c r="BI109">
        <v>81</v>
      </c>
      <c r="BJ109">
        <v>36</v>
      </c>
      <c r="BK109">
        <v>25</v>
      </c>
      <c r="BL109">
        <v>110</v>
      </c>
      <c r="BM109">
        <v>113</v>
      </c>
      <c r="BN109">
        <v>13</v>
      </c>
      <c r="BO109">
        <v>10</v>
      </c>
      <c r="BP109">
        <v>12</v>
      </c>
      <c r="BQ109">
        <v>22</v>
      </c>
      <c r="BR109">
        <v>40</v>
      </c>
      <c r="BS109">
        <v>32</v>
      </c>
      <c r="BT109">
        <v>9</v>
      </c>
      <c r="BU109">
        <v>1</v>
      </c>
      <c r="BV109">
        <v>26</v>
      </c>
      <c r="BW109">
        <v>5</v>
      </c>
      <c r="BX109">
        <v>41</v>
      </c>
    </row>
    <row r="110" spans="1:69" ht="12.75">
      <c r="A110" s="1" t="s">
        <v>52</v>
      </c>
      <c r="B110" s="36">
        <v>0.65</v>
      </c>
      <c r="C110" s="37">
        <v>0.5</v>
      </c>
      <c r="D110" s="36">
        <v>0.74</v>
      </c>
      <c r="E110" s="36">
        <v>0.23</v>
      </c>
      <c r="F110" s="37">
        <v>0.27015452133088386</v>
      </c>
      <c r="G110" s="37">
        <f t="shared" si="7"/>
        <v>0.5480863045456024</v>
      </c>
      <c r="H110" s="27">
        <v>0.12</v>
      </c>
      <c r="I110" s="27">
        <v>0.59</v>
      </c>
      <c r="J110" s="27">
        <v>0.3231017770597738</v>
      </c>
      <c r="K110" s="27">
        <v>1.1592434411226356</v>
      </c>
      <c r="L110" s="54">
        <f t="shared" si="9"/>
        <v>0.1986754966887417</v>
      </c>
      <c r="M110" s="85">
        <f t="shared" si="8"/>
        <v>7</v>
      </c>
      <c r="N110" s="85">
        <f>SUM(P110:IV110)</f>
        <v>12</v>
      </c>
      <c r="O110" s="91">
        <f t="shared" si="6"/>
        <v>0.3624894383256959</v>
      </c>
      <c r="P110" s="20"/>
      <c r="Q110" s="20"/>
      <c r="R110" s="28"/>
      <c r="S110" s="28"/>
      <c r="T110" s="21"/>
      <c r="U110" s="21"/>
      <c r="V110" s="21"/>
      <c r="W110" s="21"/>
      <c r="X110" s="21">
        <v>2</v>
      </c>
      <c r="Y110" s="20"/>
      <c r="AA110" s="20">
        <v>1</v>
      </c>
      <c r="AB110" s="20"/>
      <c r="AK110">
        <v>2</v>
      </c>
      <c r="AU110">
        <v>1</v>
      </c>
      <c r="AZ110">
        <v>1</v>
      </c>
      <c r="BI110">
        <v>3</v>
      </c>
      <c r="BQ110">
        <v>2</v>
      </c>
    </row>
    <row r="111" spans="1:28" ht="12.75">
      <c r="A111" s="1" t="s">
        <v>53</v>
      </c>
      <c r="B111" s="37">
        <v>0.5</v>
      </c>
      <c r="C111" s="36">
        <v>0.89</v>
      </c>
      <c r="D111" s="36">
        <v>0.47</v>
      </c>
      <c r="E111" s="36">
        <v>1.01</v>
      </c>
      <c r="F111" s="37">
        <v>0.1862061645233721</v>
      </c>
      <c r="G111" s="37">
        <f t="shared" si="7"/>
        <v>0.7674445438873342</v>
      </c>
      <c r="H111" s="27"/>
      <c r="I111" s="27">
        <v>0.02</v>
      </c>
      <c r="J111" s="27">
        <v>0.12116316639741516</v>
      </c>
      <c r="K111" s="27">
        <v>2.9286150091519216</v>
      </c>
      <c r="L111" s="54">
        <f t="shared" si="9"/>
        <v>0.06622516556291391</v>
      </c>
      <c r="M111" s="85">
        <f t="shared" si="8"/>
        <v>2</v>
      </c>
      <c r="N111" s="85">
        <f>SUM(P111:IV111)</f>
        <v>4</v>
      </c>
      <c r="O111" s="91">
        <f t="shared" si="6"/>
      </c>
      <c r="P111" s="20"/>
      <c r="Q111" s="20"/>
      <c r="R111" s="28"/>
      <c r="S111" s="28">
        <v>2</v>
      </c>
      <c r="T111" s="21"/>
      <c r="U111" s="21"/>
      <c r="V111" s="21"/>
      <c r="W111" s="21"/>
      <c r="X111" s="21"/>
      <c r="AA111" s="20">
        <v>2</v>
      </c>
      <c r="AB111" s="20"/>
    </row>
    <row r="112" spans="1:78" ht="12.75">
      <c r="A112" s="1" t="s">
        <v>54</v>
      </c>
      <c r="B112" s="36">
        <v>1.51</v>
      </c>
      <c r="C112" s="37">
        <v>8.53</v>
      </c>
      <c r="D112" s="36">
        <v>18.28</v>
      </c>
      <c r="E112" s="37">
        <v>38.79</v>
      </c>
      <c r="F112" s="37">
        <v>64.29853541539089</v>
      </c>
      <c r="G112" s="37">
        <f t="shared" si="7"/>
        <v>37.3790145683286</v>
      </c>
      <c r="H112" s="27">
        <v>28.24</v>
      </c>
      <c r="I112" s="27">
        <v>45.47</v>
      </c>
      <c r="J112" s="27">
        <v>36.04604200323101</v>
      </c>
      <c r="K112" s="27">
        <v>39.76001627008338</v>
      </c>
      <c r="L112" s="54">
        <f t="shared" si="9"/>
        <v>58.41059602649007</v>
      </c>
      <c r="M112" s="85">
        <f t="shared" si="8"/>
        <v>61</v>
      </c>
      <c r="N112" s="85">
        <f>SUM(P112:IV112)</f>
        <v>3528</v>
      </c>
      <c r="O112" s="91">
        <f t="shared" si="6"/>
        <v>1.5626574617079825</v>
      </c>
      <c r="P112" s="20">
        <v>86</v>
      </c>
      <c r="Q112" s="20">
        <v>19</v>
      </c>
      <c r="R112" s="28">
        <v>12</v>
      </c>
      <c r="S112" s="28">
        <v>25</v>
      </c>
      <c r="T112" s="20">
        <v>59</v>
      </c>
      <c r="U112" s="20"/>
      <c r="V112" s="20">
        <v>66</v>
      </c>
      <c r="W112" s="20">
        <v>27</v>
      </c>
      <c r="X112" s="20">
        <v>40</v>
      </c>
      <c r="Y112" s="20">
        <v>20</v>
      </c>
      <c r="Z112" s="20">
        <v>60</v>
      </c>
      <c r="AA112" s="20">
        <v>108</v>
      </c>
      <c r="AB112" s="20">
        <v>52</v>
      </c>
      <c r="AC112" s="20">
        <v>10</v>
      </c>
      <c r="AD112" s="20">
        <v>16</v>
      </c>
      <c r="AE112" s="20">
        <v>40</v>
      </c>
      <c r="AF112">
        <v>113</v>
      </c>
      <c r="AG112" s="20">
        <v>17</v>
      </c>
      <c r="AH112" s="20">
        <v>9</v>
      </c>
      <c r="AI112" s="20">
        <v>53</v>
      </c>
      <c r="AJ112" s="20">
        <v>60</v>
      </c>
      <c r="AK112" s="20">
        <v>110</v>
      </c>
      <c r="AL112" s="20">
        <v>16</v>
      </c>
      <c r="AM112" s="20">
        <v>77</v>
      </c>
      <c r="AO112">
        <v>34</v>
      </c>
      <c r="AP112">
        <v>104</v>
      </c>
      <c r="AQ112">
        <v>41</v>
      </c>
      <c r="AR112">
        <v>41</v>
      </c>
      <c r="AS112">
        <v>41</v>
      </c>
      <c r="AT112">
        <v>75</v>
      </c>
      <c r="AU112">
        <v>84</v>
      </c>
      <c r="AV112">
        <v>56</v>
      </c>
      <c r="AW112">
        <v>75</v>
      </c>
      <c r="AX112">
        <v>114</v>
      </c>
      <c r="AY112">
        <v>86</v>
      </c>
      <c r="AZ112">
        <v>145</v>
      </c>
      <c r="BA112">
        <v>26</v>
      </c>
      <c r="BB112">
        <v>62</v>
      </c>
      <c r="BC112">
        <v>12</v>
      </c>
      <c r="BD112">
        <v>35</v>
      </c>
      <c r="BE112">
        <v>28</v>
      </c>
      <c r="BF112">
        <v>10</v>
      </c>
      <c r="BG112">
        <v>95</v>
      </c>
      <c r="BH112">
        <v>95</v>
      </c>
      <c r="BI112">
        <v>157</v>
      </c>
      <c r="BJ112">
        <v>83</v>
      </c>
      <c r="BK112">
        <v>25</v>
      </c>
      <c r="BL112">
        <v>64</v>
      </c>
      <c r="BM112">
        <v>202</v>
      </c>
      <c r="BN112">
        <v>72</v>
      </c>
      <c r="BO112">
        <v>177</v>
      </c>
      <c r="BP112">
        <v>59</v>
      </c>
      <c r="BQ112">
        <v>56</v>
      </c>
      <c r="BR112">
        <v>33</v>
      </c>
      <c r="BS112">
        <v>37</v>
      </c>
      <c r="BT112">
        <v>46</v>
      </c>
      <c r="BU112">
        <v>13</v>
      </c>
      <c r="BV112">
        <v>45</v>
      </c>
      <c r="BW112">
        <v>50</v>
      </c>
      <c r="BX112">
        <v>41</v>
      </c>
      <c r="BY112">
        <v>13</v>
      </c>
      <c r="BZ112">
        <v>1</v>
      </c>
    </row>
    <row r="113" spans="1:74" ht="12.75">
      <c r="A113" s="1" t="s">
        <v>55</v>
      </c>
      <c r="B113" s="36">
        <v>0.04</v>
      </c>
      <c r="C113" s="36">
        <v>0.34</v>
      </c>
      <c r="D113" s="36">
        <v>0.12</v>
      </c>
      <c r="E113" s="36">
        <v>0.45</v>
      </c>
      <c r="F113" s="37">
        <v>1.1239683608899775</v>
      </c>
      <c r="G113" s="37">
        <f t="shared" si="7"/>
        <v>1.2654343910201757</v>
      </c>
      <c r="H113" s="27">
        <v>1.32</v>
      </c>
      <c r="I113" s="27">
        <v>1.37</v>
      </c>
      <c r="J113" s="27">
        <v>1.0904684975767365</v>
      </c>
      <c r="K113" s="27">
        <v>1.2812690665039657</v>
      </c>
      <c r="L113" s="54">
        <f t="shared" si="9"/>
        <v>1.9867549668874172</v>
      </c>
      <c r="M113" s="85">
        <f t="shared" si="8"/>
        <v>13</v>
      </c>
      <c r="N113" s="85">
        <f>SUM(P113:IV113)</f>
        <v>120</v>
      </c>
      <c r="O113" s="91">
        <f t="shared" si="6"/>
        <v>1.5700181542290175</v>
      </c>
      <c r="P113" s="20"/>
      <c r="Q113" s="20"/>
      <c r="R113" s="28"/>
      <c r="S113" s="28"/>
      <c r="T113" s="21">
        <v>3</v>
      </c>
      <c r="U113" s="21">
        <v>82</v>
      </c>
      <c r="V113" s="21"/>
      <c r="W113" s="21"/>
      <c r="X113" s="21"/>
      <c r="AB113" s="20">
        <v>1</v>
      </c>
      <c r="AK113">
        <v>1</v>
      </c>
      <c r="AT113">
        <v>4</v>
      </c>
      <c r="AU113">
        <v>2</v>
      </c>
      <c r="AV113">
        <v>5</v>
      </c>
      <c r="AW113">
        <v>13</v>
      </c>
      <c r="BG113">
        <v>1</v>
      </c>
      <c r="BM113">
        <v>1</v>
      </c>
      <c r="BS113">
        <v>1</v>
      </c>
      <c r="BT113">
        <v>5</v>
      </c>
      <c r="BV113">
        <v>1</v>
      </c>
    </row>
    <row r="114" spans="1:73" ht="12.75">
      <c r="A114" s="1" t="s">
        <v>56</v>
      </c>
      <c r="B114" s="36">
        <v>0.54</v>
      </c>
      <c r="C114" s="37">
        <v>3.8</v>
      </c>
      <c r="D114" s="36">
        <v>2.57</v>
      </c>
      <c r="E114" s="36">
        <v>5.43</v>
      </c>
      <c r="F114" s="37">
        <v>12.816740559297813</v>
      </c>
      <c r="G114" s="37">
        <f t="shared" si="7"/>
        <v>5.532917038345419</v>
      </c>
      <c r="H114" s="27">
        <v>9.56</v>
      </c>
      <c r="I114" s="27">
        <v>4.58</v>
      </c>
      <c r="J114" s="27">
        <v>5.8562197092084</v>
      </c>
      <c r="K114" s="27">
        <v>2.135448444173276</v>
      </c>
      <c r="L114" s="54">
        <f t="shared" si="9"/>
        <v>0.6291390728476821</v>
      </c>
      <c r="M114" s="85">
        <f t="shared" si="8"/>
        <v>10</v>
      </c>
      <c r="N114" s="85">
        <f>SUM(P114:IV114)</f>
        <v>38</v>
      </c>
      <c r="O114" s="91">
        <f t="shared" si="6"/>
        <v>0.11370838718301511</v>
      </c>
      <c r="P114" s="20"/>
      <c r="Q114" s="20">
        <v>1</v>
      </c>
      <c r="R114" s="28">
        <v>4</v>
      </c>
      <c r="S114" s="28">
        <v>5</v>
      </c>
      <c r="T114" s="20"/>
      <c r="U114" s="20"/>
      <c r="V114" s="20"/>
      <c r="W114" s="20">
        <v>6</v>
      </c>
      <c r="X114" s="20"/>
      <c r="AA114" s="20">
        <v>3</v>
      </c>
      <c r="AB114" s="20"/>
      <c r="AS114">
        <v>2</v>
      </c>
      <c r="AT114">
        <v>8</v>
      </c>
      <c r="BB114">
        <v>4</v>
      </c>
      <c r="BR114">
        <v>3</v>
      </c>
      <c r="BU114">
        <v>2</v>
      </c>
    </row>
    <row r="115" spans="1:32" ht="12.75">
      <c r="A115" s="1" t="s">
        <v>57</v>
      </c>
      <c r="B115" s="36"/>
      <c r="C115" s="36">
        <v>0.13</v>
      </c>
      <c r="D115" s="36">
        <v>0.17</v>
      </c>
      <c r="E115" s="36">
        <v>0.04</v>
      </c>
      <c r="F115" s="37">
        <v>0.029000000000000005</v>
      </c>
      <c r="G115" s="37">
        <f t="shared" si="7"/>
        <v>0.25747172859450723</v>
      </c>
      <c r="H115" s="27"/>
      <c r="I115" s="27"/>
      <c r="J115" s="27">
        <v>1.029886914378029</v>
      </c>
      <c r="K115" s="27"/>
      <c r="L115" s="54">
        <f t="shared" si="9"/>
        <v>0.016556291390728478</v>
      </c>
      <c r="M115" s="85">
        <f t="shared" si="8"/>
        <v>1</v>
      </c>
      <c r="N115" s="85">
        <f>SUM(P115:IV115)</f>
        <v>1</v>
      </c>
      <c r="O115" s="91">
        <f t="shared" si="6"/>
      </c>
      <c r="P115" s="20"/>
      <c r="Q115" s="20"/>
      <c r="R115" s="28"/>
      <c r="S115" s="28"/>
      <c r="T115" s="21"/>
      <c r="U115" s="21"/>
      <c r="V115" s="21"/>
      <c r="W115" s="21"/>
      <c r="X115" s="21"/>
      <c r="AF115">
        <v>1</v>
      </c>
    </row>
    <row r="116" spans="1:24" ht="12.75">
      <c r="A116" s="1" t="s">
        <v>216</v>
      </c>
      <c r="B116" s="36">
        <v>0.01</v>
      </c>
      <c r="C116" s="36">
        <v>0.02</v>
      </c>
      <c r="D116" s="36"/>
      <c r="E116" s="36">
        <v>0.02</v>
      </c>
      <c r="F116" s="37"/>
      <c r="G116" s="37">
        <f t="shared" si="7"/>
        <v>0.010168802115110839</v>
      </c>
      <c r="H116" s="27"/>
      <c r="I116" s="27"/>
      <c r="J116" s="27"/>
      <c r="K116" s="27">
        <v>0.040675208460443354</v>
      </c>
      <c r="L116" s="54">
        <f>N116*10/$L$4</f>
        <v>0</v>
      </c>
      <c r="M116" s="85">
        <f t="shared" si="8"/>
        <v>0</v>
      </c>
      <c r="N116" s="85">
        <f>SUM(P116:IV116)</f>
        <v>0</v>
      </c>
      <c r="O116" s="91">
        <f t="shared" si="6"/>
      </c>
      <c r="P116" s="20"/>
      <c r="Q116" s="20"/>
      <c r="R116" s="28"/>
      <c r="S116" s="28"/>
      <c r="T116" s="21"/>
      <c r="U116" s="21"/>
      <c r="V116" s="21"/>
      <c r="W116" s="21"/>
      <c r="X116" s="21"/>
    </row>
    <row r="117" spans="1:77" ht="12.75">
      <c r="A117" s="1" t="s">
        <v>58</v>
      </c>
      <c r="B117" s="36">
        <v>0.81</v>
      </c>
      <c r="C117" s="37">
        <v>8.3</v>
      </c>
      <c r="D117" s="37">
        <v>5.35</v>
      </c>
      <c r="E117" s="36">
        <v>12.55</v>
      </c>
      <c r="F117" s="37">
        <v>12.014049601959583</v>
      </c>
      <c r="G117" s="37">
        <f t="shared" si="7"/>
        <v>2.8764193873551354</v>
      </c>
      <c r="H117" s="27">
        <v>4.02</v>
      </c>
      <c r="I117" s="27">
        <v>2.32</v>
      </c>
      <c r="J117" s="27">
        <v>2.867528271405492</v>
      </c>
      <c r="K117" s="27">
        <v>2.2981492780150496</v>
      </c>
      <c r="L117" s="54">
        <f t="shared" si="9"/>
        <v>0.2814569536423841</v>
      </c>
      <c r="M117" s="85">
        <f t="shared" si="8"/>
        <v>9</v>
      </c>
      <c r="N117" s="85">
        <f>SUM(P117:IV117)</f>
        <v>17</v>
      </c>
      <c r="O117" s="91">
        <f t="shared" si="6"/>
        <v>0.09784976240936252</v>
      </c>
      <c r="P117" s="20"/>
      <c r="Q117" s="20">
        <v>2</v>
      </c>
      <c r="R117" s="28"/>
      <c r="S117" s="28">
        <v>2</v>
      </c>
      <c r="T117" s="20"/>
      <c r="U117" s="20"/>
      <c r="V117" s="20"/>
      <c r="W117" s="20"/>
      <c r="X117" s="20">
        <v>1</v>
      </c>
      <c r="AE117">
        <v>1</v>
      </c>
      <c r="AP117">
        <v>1</v>
      </c>
      <c r="AS117">
        <v>4</v>
      </c>
      <c r="BD117">
        <v>2</v>
      </c>
      <c r="BO117">
        <v>1</v>
      </c>
      <c r="BY117">
        <v>3</v>
      </c>
    </row>
    <row r="118" spans="1:77" ht="12.75">
      <c r="A118" s="1" t="s">
        <v>59</v>
      </c>
      <c r="B118" s="36"/>
      <c r="C118" s="36">
        <v>0.02</v>
      </c>
      <c r="D118" s="36">
        <v>0.01</v>
      </c>
      <c r="E118" s="36">
        <v>0.04</v>
      </c>
      <c r="F118" s="37">
        <v>0.035123698714023266</v>
      </c>
      <c r="G118" s="37">
        <f t="shared" si="7"/>
        <v>0.010048465266558965</v>
      </c>
      <c r="H118" s="27"/>
      <c r="I118" s="27">
        <v>0.02</v>
      </c>
      <c r="J118" s="27">
        <v>0.02019386106623586</v>
      </c>
      <c r="K118" s="27"/>
      <c r="L118" s="54">
        <f t="shared" si="9"/>
        <v>0.016556291390728478</v>
      </c>
      <c r="M118" s="85">
        <f t="shared" si="8"/>
        <v>1</v>
      </c>
      <c r="N118" s="85">
        <f>SUM(P118:IV118)</f>
        <v>1</v>
      </c>
      <c r="O118" s="91">
        <f t="shared" si="6"/>
      </c>
      <c r="P118" s="20"/>
      <c r="Q118" s="20"/>
      <c r="R118" s="77"/>
      <c r="S118" s="77"/>
      <c r="T118" s="21"/>
      <c r="U118" s="21"/>
      <c r="V118" s="21"/>
      <c r="W118" s="21"/>
      <c r="X118" s="21"/>
      <c r="BY118">
        <v>1</v>
      </c>
    </row>
    <row r="119" spans="1:45" ht="12.75">
      <c r="A119" s="1" t="s">
        <v>60</v>
      </c>
      <c r="B119" s="36">
        <v>1.67</v>
      </c>
      <c r="C119" s="36">
        <v>1.03</v>
      </c>
      <c r="D119" s="36">
        <v>0.65</v>
      </c>
      <c r="E119" s="36">
        <v>1.08</v>
      </c>
      <c r="F119" s="37">
        <v>1.0915664421310471</v>
      </c>
      <c r="G119" s="37">
        <f t="shared" si="7"/>
        <v>0.6960871541909099</v>
      </c>
      <c r="H119" s="27">
        <v>0.1</v>
      </c>
      <c r="I119" s="27">
        <v>0.53</v>
      </c>
      <c r="J119" s="27">
        <v>0.2019386106623586</v>
      </c>
      <c r="K119" s="27">
        <v>1.952410006101281</v>
      </c>
      <c r="L119" s="54">
        <f t="shared" si="9"/>
        <v>0.11589403973509933</v>
      </c>
      <c r="M119" s="85">
        <f t="shared" si="8"/>
        <v>4</v>
      </c>
      <c r="N119" s="85">
        <f>SUM(P119:IV119)</f>
        <v>7</v>
      </c>
      <c r="O119" s="91">
        <f t="shared" si="6"/>
        <v>0.16649357632494688</v>
      </c>
      <c r="P119" s="20"/>
      <c r="Q119" s="20"/>
      <c r="R119" s="28"/>
      <c r="S119" s="28"/>
      <c r="T119" s="21"/>
      <c r="U119" s="21"/>
      <c r="V119" s="21"/>
      <c r="W119" s="21"/>
      <c r="X119" s="21"/>
      <c r="AF119">
        <v>1</v>
      </c>
      <c r="AN119">
        <v>1</v>
      </c>
      <c r="AR119">
        <v>1</v>
      </c>
      <c r="AS119">
        <v>4</v>
      </c>
    </row>
    <row r="120" spans="1:44" ht="12.75">
      <c r="A120" s="1" t="s">
        <v>61</v>
      </c>
      <c r="B120" s="36">
        <v>1.78</v>
      </c>
      <c r="C120" s="36">
        <v>1.25</v>
      </c>
      <c r="D120" s="36">
        <v>1.32</v>
      </c>
      <c r="E120" s="36">
        <v>2.57</v>
      </c>
      <c r="F120" s="37">
        <v>1.7375460298020005</v>
      </c>
      <c r="G120" s="37">
        <f t="shared" si="7"/>
        <v>0.38749609593566614</v>
      </c>
      <c r="H120" s="27">
        <v>0.23</v>
      </c>
      <c r="I120" s="27">
        <v>0.71</v>
      </c>
      <c r="J120" s="27">
        <v>0.02019386106623586</v>
      </c>
      <c r="K120" s="27">
        <v>0.5897905226764286</v>
      </c>
      <c r="L120" s="54">
        <f t="shared" si="9"/>
        <v>0.18211920529801323</v>
      </c>
      <c r="M120" s="85">
        <f t="shared" si="8"/>
        <v>4</v>
      </c>
      <c r="N120" s="85">
        <f>SUM(P120:IV120)</f>
        <v>11</v>
      </c>
      <c r="O120" s="91">
        <f t="shared" si="6"/>
        <v>0.46998978107962536</v>
      </c>
      <c r="P120" s="20"/>
      <c r="Q120" s="20"/>
      <c r="R120" s="28">
        <v>2</v>
      </c>
      <c r="S120" s="28"/>
      <c r="T120" s="20"/>
      <c r="U120" s="20"/>
      <c r="V120" s="20"/>
      <c r="W120" s="20"/>
      <c r="X120" s="20"/>
      <c r="AC120">
        <v>1</v>
      </c>
      <c r="AQ120">
        <v>1</v>
      </c>
      <c r="AR120">
        <v>7</v>
      </c>
    </row>
    <row r="121" spans="1:73" ht="12.75">
      <c r="A121" s="1" t="s">
        <v>62</v>
      </c>
      <c r="B121" s="36"/>
      <c r="C121" s="36">
        <v>0.06</v>
      </c>
      <c r="D121" s="36">
        <v>0.17</v>
      </c>
      <c r="E121" s="36">
        <v>0.09</v>
      </c>
      <c r="F121" s="37">
        <v>0.07512369871402327</v>
      </c>
      <c r="G121" s="37">
        <f t="shared" si="7"/>
        <v>0.19154593062281364</v>
      </c>
      <c r="H121" s="27">
        <v>0.3</v>
      </c>
      <c r="I121" s="27"/>
      <c r="J121" s="27">
        <v>0.22213247172859446</v>
      </c>
      <c r="K121" s="27">
        <v>0.24405125076266013</v>
      </c>
      <c r="L121" s="54">
        <f t="shared" si="9"/>
        <v>0.16556291390728478</v>
      </c>
      <c r="M121" s="85">
        <f t="shared" si="8"/>
        <v>5</v>
      </c>
      <c r="N121" s="85">
        <f>SUM(P121:IV121)</f>
        <v>10</v>
      </c>
      <c r="O121" s="91">
        <f t="shared" si="6"/>
        <v>0.8643509855257964</v>
      </c>
      <c r="P121" s="20"/>
      <c r="Q121" s="20">
        <v>3</v>
      </c>
      <c r="R121" s="28"/>
      <c r="S121" s="28">
        <v>3</v>
      </c>
      <c r="T121" s="21"/>
      <c r="U121" s="21"/>
      <c r="V121" s="21"/>
      <c r="W121" s="21"/>
      <c r="X121" s="21"/>
      <c r="AA121">
        <v>1</v>
      </c>
      <c r="AS121">
        <v>2</v>
      </c>
      <c r="BU121">
        <v>1</v>
      </c>
    </row>
    <row r="122" spans="1:77" ht="12.75">
      <c r="A122" s="1" t="s">
        <v>63</v>
      </c>
      <c r="B122" s="36">
        <v>5.43</v>
      </c>
      <c r="C122" s="36">
        <v>8.82</v>
      </c>
      <c r="D122" s="37">
        <v>9.37</v>
      </c>
      <c r="E122" s="36">
        <v>11.53</v>
      </c>
      <c r="F122" s="37">
        <v>8.355452337211677</v>
      </c>
      <c r="G122" s="37">
        <f t="shared" si="7"/>
        <v>8.076976079166178</v>
      </c>
      <c r="H122" s="27">
        <v>9.41</v>
      </c>
      <c r="I122" s="27">
        <v>11.51</v>
      </c>
      <c r="J122" s="27">
        <v>5.876413570274635</v>
      </c>
      <c r="K122" s="27">
        <v>5.511490746390074</v>
      </c>
      <c r="L122" s="54">
        <f t="shared" si="9"/>
        <v>3.5264900662251657</v>
      </c>
      <c r="M122" s="85">
        <f t="shared" si="8"/>
        <v>40</v>
      </c>
      <c r="N122" s="85">
        <f>SUM(P122:IV122)</f>
        <v>213</v>
      </c>
      <c r="O122" s="91">
        <f t="shared" si="6"/>
        <v>0.4366101907026102</v>
      </c>
      <c r="P122" s="20">
        <v>10</v>
      </c>
      <c r="Q122" s="20">
        <v>2</v>
      </c>
      <c r="R122" s="28">
        <v>2</v>
      </c>
      <c r="S122" s="28">
        <v>1</v>
      </c>
      <c r="T122" s="20">
        <v>9</v>
      </c>
      <c r="U122" s="20">
        <v>9</v>
      </c>
      <c r="V122" s="20">
        <v>1</v>
      </c>
      <c r="W122" s="20"/>
      <c r="X122" s="20"/>
      <c r="Y122" s="20">
        <v>16</v>
      </c>
      <c r="Z122" s="20"/>
      <c r="AA122" s="20">
        <v>4</v>
      </c>
      <c r="AB122" s="20"/>
      <c r="AC122" s="20"/>
      <c r="AD122" s="20"/>
      <c r="AE122">
        <v>1</v>
      </c>
      <c r="AH122">
        <v>2</v>
      </c>
      <c r="AI122" s="20">
        <v>5</v>
      </c>
      <c r="AJ122" s="20">
        <v>4</v>
      </c>
      <c r="AK122" s="20">
        <v>1</v>
      </c>
      <c r="AL122" s="20">
        <v>16</v>
      </c>
      <c r="AM122" s="20"/>
      <c r="AO122">
        <v>2</v>
      </c>
      <c r="AQ122">
        <v>10</v>
      </c>
      <c r="AS122">
        <v>1</v>
      </c>
      <c r="AT122">
        <v>1</v>
      </c>
      <c r="AU122">
        <v>4</v>
      </c>
      <c r="AW122">
        <v>2</v>
      </c>
      <c r="AY122">
        <v>15</v>
      </c>
      <c r="AZ122">
        <v>1</v>
      </c>
      <c r="BA122">
        <v>3</v>
      </c>
      <c r="BB122">
        <v>5</v>
      </c>
      <c r="BC122">
        <v>2</v>
      </c>
      <c r="BD122">
        <v>2</v>
      </c>
      <c r="BI122">
        <v>5</v>
      </c>
      <c r="BK122">
        <v>4</v>
      </c>
      <c r="BL122">
        <v>6</v>
      </c>
      <c r="BM122">
        <v>7</v>
      </c>
      <c r="BN122">
        <v>24</v>
      </c>
      <c r="BO122">
        <v>10</v>
      </c>
      <c r="BP122">
        <v>3</v>
      </c>
      <c r="BQ122">
        <v>6</v>
      </c>
      <c r="BS122">
        <v>3</v>
      </c>
      <c r="BU122">
        <v>2</v>
      </c>
      <c r="BV122">
        <v>2</v>
      </c>
      <c r="BX122">
        <v>9</v>
      </c>
      <c r="BY122">
        <v>1</v>
      </c>
    </row>
    <row r="123" spans="1:30" ht="12.75">
      <c r="A123" s="1" t="s">
        <v>179</v>
      </c>
      <c r="B123" s="36"/>
      <c r="C123" s="76" t="s">
        <v>207</v>
      </c>
      <c r="D123" s="55"/>
      <c r="E123" s="36">
        <v>0.01</v>
      </c>
      <c r="F123" s="75" t="s">
        <v>207</v>
      </c>
      <c r="G123" s="37">
        <f t="shared" si="7"/>
        <v>0</v>
      </c>
      <c r="H123" s="27"/>
      <c r="I123" s="27"/>
      <c r="J123" s="27"/>
      <c r="K123" s="27"/>
      <c r="L123" s="54">
        <f>N123*10/$L$4</f>
        <v>0</v>
      </c>
      <c r="M123" s="85">
        <f t="shared" si="8"/>
        <v>0</v>
      </c>
      <c r="N123" s="85">
        <f>SUM(P123:IV123)</f>
        <v>0</v>
      </c>
      <c r="O123" s="91">
        <f t="shared" si="6"/>
      </c>
      <c r="P123" s="20"/>
      <c r="Q123" s="20"/>
      <c r="R123" s="28"/>
      <c r="S123" s="28"/>
      <c r="T123" s="20"/>
      <c r="U123" s="20"/>
      <c r="V123" s="20"/>
      <c r="W123" s="20"/>
      <c r="X123" s="20"/>
      <c r="AC123" s="20"/>
      <c r="AD123" s="20"/>
    </row>
    <row r="124" spans="1:53" ht="12.75">
      <c r="A124" s="1" t="s">
        <v>84</v>
      </c>
      <c r="B124" s="36"/>
      <c r="C124" s="76" t="s">
        <v>207</v>
      </c>
      <c r="D124" s="76" t="s">
        <v>207</v>
      </c>
      <c r="E124" s="36">
        <v>0.04</v>
      </c>
      <c r="F124" s="75" t="s">
        <v>207</v>
      </c>
      <c r="G124" s="37">
        <f t="shared" si="7"/>
        <v>0.01009693053311793</v>
      </c>
      <c r="H124" s="27"/>
      <c r="I124" s="27"/>
      <c r="J124" s="27">
        <v>0.04038772213247172</v>
      </c>
      <c r="K124" s="27"/>
      <c r="L124" s="54">
        <f t="shared" si="9"/>
        <v>0.016556291390728478</v>
      </c>
      <c r="M124" s="85">
        <f t="shared" si="8"/>
        <v>1</v>
      </c>
      <c r="N124" s="85">
        <f>SUM(P124:IV124)</f>
        <v>1</v>
      </c>
      <c r="O124" s="91">
        <f t="shared" si="6"/>
      </c>
      <c r="P124" s="20"/>
      <c r="Q124" s="20"/>
      <c r="R124" s="28"/>
      <c r="S124" s="28"/>
      <c r="T124" s="73"/>
      <c r="U124" s="73"/>
      <c r="V124" s="21"/>
      <c r="W124" s="21"/>
      <c r="X124" s="21"/>
      <c r="BA124">
        <v>1</v>
      </c>
    </row>
    <row r="125" spans="1:77" ht="12.75">
      <c r="A125" s="1" t="s">
        <v>90</v>
      </c>
      <c r="B125" s="36">
        <v>0.13</v>
      </c>
      <c r="C125" s="36">
        <v>0.21</v>
      </c>
      <c r="D125" s="36">
        <v>0.02</v>
      </c>
      <c r="E125" s="36">
        <v>0.28</v>
      </c>
      <c r="F125" s="37">
        <v>0.008041232904674423</v>
      </c>
      <c r="G125" s="37">
        <f t="shared" si="7"/>
        <v>0.03</v>
      </c>
      <c r="H125" s="27"/>
      <c r="I125" s="27">
        <v>0.12</v>
      </c>
      <c r="J125" s="27"/>
      <c r="K125" s="27"/>
      <c r="L125" s="54">
        <f t="shared" si="9"/>
        <v>0.06622516556291391</v>
      </c>
      <c r="M125" s="85">
        <f t="shared" si="8"/>
        <v>3</v>
      </c>
      <c r="N125" s="85">
        <f>SUM(P125:IV125)</f>
        <v>4</v>
      </c>
      <c r="O125" s="91">
        <f t="shared" si="6"/>
      </c>
      <c r="P125" s="20"/>
      <c r="Q125" s="20"/>
      <c r="R125" s="28"/>
      <c r="S125" s="28"/>
      <c r="T125" s="21"/>
      <c r="U125" s="21"/>
      <c r="V125" s="21"/>
      <c r="W125" s="21"/>
      <c r="X125" s="21"/>
      <c r="BK125">
        <v>1</v>
      </c>
      <c r="BU125">
        <v>1</v>
      </c>
      <c r="BY125">
        <v>2</v>
      </c>
    </row>
    <row r="126" spans="1:76" ht="12.75">
      <c r="A126" s="1" t="s">
        <v>64</v>
      </c>
      <c r="B126" s="36">
        <v>71.14</v>
      </c>
      <c r="C126" s="36">
        <v>68.17</v>
      </c>
      <c r="D126" s="36">
        <v>59.32</v>
      </c>
      <c r="E126" s="36">
        <v>35.38</v>
      </c>
      <c r="F126" s="37">
        <v>39.59990651153297</v>
      </c>
      <c r="G126" s="37">
        <f t="shared" si="7"/>
        <v>41.3603840710561</v>
      </c>
      <c r="H126" s="27">
        <v>41.56</v>
      </c>
      <c r="I126" s="27">
        <v>36.57</v>
      </c>
      <c r="J126" s="27">
        <v>36.83360258481421</v>
      </c>
      <c r="K126" s="27">
        <v>50.47793369941021</v>
      </c>
      <c r="L126" s="54">
        <f t="shared" si="9"/>
        <v>32.33443708609271</v>
      </c>
      <c r="M126" s="85">
        <f t="shared" si="8"/>
        <v>57</v>
      </c>
      <c r="N126" s="85">
        <f>SUM(P126:IV126)</f>
        <v>1953</v>
      </c>
      <c r="O126" s="91">
        <f t="shared" si="6"/>
        <v>0.7817731341793868</v>
      </c>
      <c r="P126" s="20">
        <v>36</v>
      </c>
      <c r="Q126" s="20">
        <v>49</v>
      </c>
      <c r="R126" s="28">
        <v>13</v>
      </c>
      <c r="S126" s="28">
        <v>27</v>
      </c>
      <c r="T126" s="20">
        <v>7</v>
      </c>
      <c r="U126" s="20">
        <v>17</v>
      </c>
      <c r="V126" s="20">
        <v>18</v>
      </c>
      <c r="W126" s="20">
        <v>32</v>
      </c>
      <c r="X126" s="20"/>
      <c r="Y126" s="20">
        <v>2</v>
      </c>
      <c r="Z126" s="20">
        <v>38</v>
      </c>
      <c r="AA126" s="20">
        <v>249</v>
      </c>
      <c r="AB126" s="20">
        <v>18</v>
      </c>
      <c r="AC126" s="20">
        <v>70</v>
      </c>
      <c r="AD126" s="20">
        <v>27</v>
      </c>
      <c r="AE126" s="20">
        <v>3</v>
      </c>
      <c r="AF126">
        <v>34</v>
      </c>
      <c r="AG126" s="20">
        <v>7</v>
      </c>
      <c r="AH126" s="20">
        <v>8</v>
      </c>
      <c r="AI126" s="20">
        <v>6</v>
      </c>
      <c r="AJ126" s="20">
        <v>26</v>
      </c>
      <c r="AK126" s="20">
        <v>5</v>
      </c>
      <c r="AL126" s="20">
        <v>3</v>
      </c>
      <c r="AM126" s="20">
        <v>2</v>
      </c>
      <c r="AN126">
        <v>1</v>
      </c>
      <c r="AO126" s="20">
        <v>54</v>
      </c>
      <c r="AP126">
        <v>1</v>
      </c>
      <c r="AQ126" s="20">
        <v>85</v>
      </c>
      <c r="AR126">
        <v>18</v>
      </c>
      <c r="AS126" s="20">
        <v>75</v>
      </c>
      <c r="AT126">
        <v>76</v>
      </c>
      <c r="AU126">
        <v>3</v>
      </c>
      <c r="AV126">
        <v>39</v>
      </c>
      <c r="AW126">
        <v>25</v>
      </c>
      <c r="AX126">
        <v>202</v>
      </c>
      <c r="AY126">
        <v>66</v>
      </c>
      <c r="AZ126">
        <v>26</v>
      </c>
      <c r="BA126">
        <v>72</v>
      </c>
      <c r="BB126">
        <v>12</v>
      </c>
      <c r="BC126">
        <v>2</v>
      </c>
      <c r="BD126">
        <v>130</v>
      </c>
      <c r="BE126">
        <v>2</v>
      </c>
      <c r="BF126">
        <v>1</v>
      </c>
      <c r="BH126">
        <v>1</v>
      </c>
      <c r="BI126">
        <v>23</v>
      </c>
      <c r="BJ126">
        <v>155</v>
      </c>
      <c r="BK126">
        <v>3</v>
      </c>
      <c r="BL126">
        <v>20</v>
      </c>
      <c r="BM126">
        <v>72</v>
      </c>
      <c r="BN126">
        <v>19</v>
      </c>
      <c r="BO126">
        <v>14</v>
      </c>
      <c r="BP126">
        <v>24</v>
      </c>
      <c r="BR126">
        <v>1</v>
      </c>
      <c r="BS126">
        <v>5</v>
      </c>
      <c r="BT126">
        <v>15</v>
      </c>
      <c r="BV126">
        <v>6</v>
      </c>
      <c r="BW126">
        <v>2</v>
      </c>
      <c r="BX126">
        <v>6</v>
      </c>
    </row>
    <row r="127" spans="1:39" ht="12.75">
      <c r="A127" s="1" t="s">
        <v>244</v>
      </c>
      <c r="B127" s="42"/>
      <c r="C127" s="42"/>
      <c r="D127" s="42"/>
      <c r="E127" s="42"/>
      <c r="F127" s="43"/>
      <c r="G127" s="37">
        <f t="shared" si="7"/>
        <v>0.005084401057555419</v>
      </c>
      <c r="H127" s="27"/>
      <c r="I127" s="27"/>
      <c r="J127" s="27"/>
      <c r="K127" s="27">
        <v>0.020337604230221677</v>
      </c>
      <c r="L127" s="54">
        <f>N127*10/$L$4</f>
        <v>0</v>
      </c>
      <c r="M127" s="85">
        <f>COUNT(P127:BZ127)</f>
        <v>0</v>
      </c>
      <c r="N127" s="85">
        <f>SUM(P127:IV127)</f>
        <v>0</v>
      </c>
      <c r="O127" s="91">
        <f t="shared" si="6"/>
      </c>
      <c r="P127" s="20"/>
      <c r="Q127" s="20"/>
      <c r="R127" s="28"/>
      <c r="S127" s="28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I127" s="20"/>
      <c r="AJ127" s="20"/>
      <c r="AK127" s="20"/>
      <c r="AL127" s="20"/>
      <c r="AM127" s="20"/>
    </row>
    <row r="128" spans="1:19" ht="13.5" thickBot="1">
      <c r="A128" s="1" t="s">
        <v>87</v>
      </c>
      <c r="B128" s="42"/>
      <c r="C128" s="74" t="s">
        <v>207</v>
      </c>
      <c r="D128" s="43">
        <v>0.07</v>
      </c>
      <c r="E128" s="42">
        <v>0.35</v>
      </c>
      <c r="F128" s="43">
        <v>0.1742061645233721</v>
      </c>
      <c r="G128" s="37">
        <f t="shared" si="7"/>
        <v>0.015253203172666258</v>
      </c>
      <c r="H128" s="27"/>
      <c r="I128" s="27"/>
      <c r="J128" s="27"/>
      <c r="K128" s="27">
        <v>0.06101281269066503</v>
      </c>
      <c r="L128" s="54">
        <f t="shared" si="9"/>
        <v>0.016556291390728478</v>
      </c>
      <c r="M128" s="86">
        <f t="shared" si="8"/>
        <v>1</v>
      </c>
      <c r="N128" s="86">
        <f>SUM(P128:IV128)</f>
        <v>1</v>
      </c>
      <c r="O128" s="91">
        <f t="shared" si="6"/>
      </c>
      <c r="P128" s="20"/>
      <c r="Q128" s="20"/>
      <c r="R128" s="28"/>
      <c r="S128" s="28">
        <v>1</v>
      </c>
    </row>
    <row r="129" spans="1:19" ht="13.5" thickBot="1">
      <c r="A129" s="1" t="s">
        <v>120</v>
      </c>
      <c r="B129" s="44">
        <f>SUM(B5:B128)</f>
        <v>356.23999999999995</v>
      </c>
      <c r="C129" s="44">
        <f aca="true" t="shared" si="10" ref="C129:L129">SUM(C5:C128)</f>
        <v>322.36000000000007</v>
      </c>
      <c r="D129" s="44">
        <f t="shared" si="10"/>
        <v>350.39</v>
      </c>
      <c r="E129" s="44">
        <f t="shared" si="10"/>
        <v>346.9599999999999</v>
      </c>
      <c r="F129" s="44">
        <f t="shared" si="10"/>
        <v>422.3323324720295</v>
      </c>
      <c r="G129" s="44">
        <f t="shared" si="10"/>
        <v>430.6394840693687</v>
      </c>
      <c r="H129" s="44">
        <f t="shared" si="10"/>
        <v>371.0658555729985</v>
      </c>
      <c r="I129" s="44">
        <f t="shared" si="10"/>
        <v>425.04999999999984</v>
      </c>
      <c r="J129" s="44">
        <f t="shared" si="10"/>
        <v>453.83683360258453</v>
      </c>
      <c r="K129" s="44">
        <f t="shared" si="10"/>
        <v>472.6052471018913</v>
      </c>
      <c r="L129" s="44">
        <f t="shared" si="10"/>
        <v>603.5264900662254</v>
      </c>
      <c r="M129" s="28"/>
      <c r="N129" s="48"/>
      <c r="O129" s="91">
        <f t="shared" si="6"/>
        <v>1.4014657559105932</v>
      </c>
      <c r="P129" s="48"/>
      <c r="Q129" s="66"/>
      <c r="R129" s="48"/>
      <c r="S129" s="48"/>
    </row>
    <row r="130" spans="1:19" ht="12.75">
      <c r="A130" s="1" t="s">
        <v>153</v>
      </c>
      <c r="B130" s="1">
        <f aca="true" t="shared" si="11" ref="B130:L130">COUNTIF(B5:B128,"&gt;0")</f>
        <v>56</v>
      </c>
      <c r="C130" s="1">
        <f t="shared" si="11"/>
        <v>76</v>
      </c>
      <c r="D130" s="1">
        <f t="shared" si="11"/>
        <v>79</v>
      </c>
      <c r="E130" s="1">
        <f t="shared" si="11"/>
        <v>95</v>
      </c>
      <c r="F130" s="1">
        <f t="shared" si="11"/>
        <v>89</v>
      </c>
      <c r="G130" s="1">
        <f>COUNTIF(G5:G128,"&gt;0")</f>
        <v>103</v>
      </c>
      <c r="H130" s="1">
        <f t="shared" si="11"/>
        <v>65</v>
      </c>
      <c r="I130" s="1">
        <f t="shared" si="11"/>
        <v>66</v>
      </c>
      <c r="J130" s="1">
        <f>COUNTIF(J5:J128,"&gt;0")</f>
        <v>78</v>
      </c>
      <c r="K130" s="1">
        <f>COUNTIF(K5:K128,"&gt;0")</f>
        <v>76</v>
      </c>
      <c r="L130" s="1">
        <f t="shared" si="11"/>
        <v>90</v>
      </c>
      <c r="M130" s="48"/>
      <c r="N130" s="48"/>
      <c r="O130" s="91">
        <f t="shared" si="6"/>
        <v>1.263157894736842</v>
      </c>
      <c r="P130" s="48"/>
      <c r="Q130" s="66"/>
      <c r="R130" s="48"/>
      <c r="S130" s="48"/>
    </row>
    <row r="131" spans="1:19" ht="13.5" thickBot="1">
      <c r="A131" s="1" t="s">
        <v>153</v>
      </c>
      <c r="B131" s="2">
        <f>COUNTA(B5:B128)</f>
        <v>57</v>
      </c>
      <c r="C131" s="2">
        <f>COUNTA(C5:C128)</f>
        <v>91</v>
      </c>
      <c r="D131" s="2">
        <f>COUNTA(D5:D128)</f>
        <v>93</v>
      </c>
      <c r="E131" s="2">
        <f>COUNTA(E5:E128)</f>
        <v>102</v>
      </c>
      <c r="F131" s="2">
        <f>COUNTA(F5:F128)</f>
        <v>104</v>
      </c>
      <c r="H131" s="1"/>
      <c r="I131" s="1"/>
      <c r="J131" s="1"/>
      <c r="K131" s="1"/>
      <c r="L131" s="1"/>
      <c r="M131" s="48"/>
      <c r="N131" s="48"/>
      <c r="O131" s="92"/>
      <c r="P131" s="48"/>
      <c r="Q131" s="66"/>
      <c r="R131" s="48"/>
      <c r="S131" s="48"/>
    </row>
    <row r="132" spans="13:78" ht="13.5" thickBot="1">
      <c r="M132" s="1" t="s">
        <v>155</v>
      </c>
      <c r="P132" s="38">
        <f>SUM(P5:P128)</f>
        <v>435</v>
      </c>
      <c r="Q132" s="38">
        <f aca="true" t="shared" si="12" ref="Q132:BZ132">SUM(Q5:Q128)</f>
        <v>512</v>
      </c>
      <c r="R132" s="38">
        <f t="shared" si="12"/>
        <v>208</v>
      </c>
      <c r="S132" s="38">
        <f>SUM(S5:S128)</f>
        <v>498</v>
      </c>
      <c r="T132" s="38">
        <f t="shared" si="12"/>
        <v>411</v>
      </c>
      <c r="U132" s="38">
        <f>SUM(U5:U128)</f>
        <v>411</v>
      </c>
      <c r="V132" s="38">
        <f t="shared" si="12"/>
        <v>459</v>
      </c>
      <c r="W132" s="38">
        <f>SUM(W5:W128)</f>
        <v>369</v>
      </c>
      <c r="X132" s="38">
        <f t="shared" si="12"/>
        <v>429</v>
      </c>
      <c r="Y132" s="38">
        <f t="shared" si="12"/>
        <v>239</v>
      </c>
      <c r="Z132" s="38">
        <f t="shared" si="12"/>
        <v>832</v>
      </c>
      <c r="AA132" s="38">
        <f t="shared" si="12"/>
        <v>1013</v>
      </c>
      <c r="AB132" s="38">
        <f>SUM(AB5:AB128)</f>
        <v>814</v>
      </c>
      <c r="AC132" s="38">
        <f t="shared" si="12"/>
        <v>294</v>
      </c>
      <c r="AD132" s="38">
        <f t="shared" si="12"/>
        <v>476</v>
      </c>
      <c r="AE132" s="38">
        <f t="shared" si="12"/>
        <v>374</v>
      </c>
      <c r="AF132" s="38">
        <f t="shared" si="12"/>
        <v>1289</v>
      </c>
      <c r="AG132" s="38">
        <f>SUM(AG5:AG128)</f>
        <v>164</v>
      </c>
      <c r="AH132" s="38">
        <f>SUM(AH5:AH128)</f>
        <v>87</v>
      </c>
      <c r="AI132" s="38">
        <f t="shared" si="12"/>
        <v>404</v>
      </c>
      <c r="AJ132" s="38">
        <f t="shared" si="12"/>
        <v>429</v>
      </c>
      <c r="AK132" s="38">
        <f>SUM(AK5:AK128)</f>
        <v>1078</v>
      </c>
      <c r="AL132" s="38">
        <f t="shared" si="12"/>
        <v>535</v>
      </c>
      <c r="AM132" s="38">
        <f>SUM(AM5:AM128)</f>
        <v>866</v>
      </c>
      <c r="AN132" s="38">
        <f>SUM(AN5:AN128)</f>
        <v>135</v>
      </c>
      <c r="AO132" s="38">
        <f t="shared" si="12"/>
        <v>367</v>
      </c>
      <c r="AP132" s="38">
        <f>SUM(AP5:AP128)</f>
        <v>997</v>
      </c>
      <c r="AQ132" s="38">
        <f>SUM(AQ5:AQ128)</f>
        <v>490</v>
      </c>
      <c r="AR132" s="38">
        <f>SUM(AR5:AR128)</f>
        <v>301</v>
      </c>
      <c r="AS132" s="38">
        <f>SUM(AS5:AS128)</f>
        <v>767</v>
      </c>
      <c r="AT132" s="38">
        <f t="shared" si="12"/>
        <v>738</v>
      </c>
      <c r="AU132" s="38">
        <f t="shared" si="12"/>
        <v>900</v>
      </c>
      <c r="AV132" s="38">
        <f>SUM(AV5:AV128)</f>
        <v>1056</v>
      </c>
      <c r="AW132" s="38">
        <f t="shared" si="12"/>
        <v>873</v>
      </c>
      <c r="AX132" s="38">
        <f t="shared" si="12"/>
        <v>785</v>
      </c>
      <c r="AY132" s="38">
        <f t="shared" si="12"/>
        <v>363</v>
      </c>
      <c r="AZ132" s="38">
        <f t="shared" si="12"/>
        <v>938</v>
      </c>
      <c r="BA132" s="38">
        <f t="shared" si="12"/>
        <v>223</v>
      </c>
      <c r="BB132" s="38">
        <f t="shared" si="12"/>
        <v>491</v>
      </c>
      <c r="BC132" s="38">
        <f>SUM(BC5:BC128)</f>
        <v>142</v>
      </c>
      <c r="BD132" s="38">
        <f t="shared" si="12"/>
        <v>428</v>
      </c>
      <c r="BE132" s="38">
        <f>SUM(BE5:BE128)</f>
        <v>202</v>
      </c>
      <c r="BF132" s="38">
        <f>SUM(BF5:BF128)</f>
        <v>1112</v>
      </c>
      <c r="BG132" s="38">
        <f>SUM(BG5:BG128)</f>
        <v>919</v>
      </c>
      <c r="BH132" s="38">
        <f t="shared" si="12"/>
        <v>752</v>
      </c>
      <c r="BI132" s="38">
        <f>SUM(BI5:BI128)</f>
        <v>770</v>
      </c>
      <c r="BJ132" s="38">
        <f t="shared" si="12"/>
        <v>605</v>
      </c>
      <c r="BK132" s="38">
        <f>SUM(BK5:BK128)</f>
        <v>743</v>
      </c>
      <c r="BL132" s="38">
        <f t="shared" si="12"/>
        <v>445</v>
      </c>
      <c r="BM132" s="38">
        <f>SUM(BM5:BM128)</f>
        <v>1483</v>
      </c>
      <c r="BN132" s="38">
        <f>SUM(BN5:BN128)</f>
        <v>513</v>
      </c>
      <c r="BO132" s="38">
        <f t="shared" si="12"/>
        <v>503</v>
      </c>
      <c r="BP132" s="38">
        <f t="shared" si="12"/>
        <v>717</v>
      </c>
      <c r="BQ132" s="38">
        <f>SUM(BQ5:BQ128)</f>
        <v>338</v>
      </c>
      <c r="BR132" s="38">
        <f>SUM(BR5:BR128)</f>
        <v>647</v>
      </c>
      <c r="BS132" s="38">
        <f t="shared" si="12"/>
        <v>333</v>
      </c>
      <c r="BT132" s="38">
        <f t="shared" si="12"/>
        <v>536</v>
      </c>
      <c r="BU132" s="38">
        <f t="shared" si="12"/>
        <v>524</v>
      </c>
      <c r="BV132" s="38">
        <f t="shared" si="12"/>
        <v>283</v>
      </c>
      <c r="BW132" s="38">
        <f t="shared" si="12"/>
        <v>569</v>
      </c>
      <c r="BX132" s="38">
        <f t="shared" si="12"/>
        <v>272</v>
      </c>
      <c r="BY132" s="38">
        <f t="shared" si="12"/>
        <v>1496</v>
      </c>
      <c r="BZ132" s="38">
        <f t="shared" si="12"/>
        <v>61</v>
      </c>
    </row>
    <row r="133" spans="13:78" ht="13.5" thickBot="1">
      <c r="M133" s="1" t="s">
        <v>154</v>
      </c>
      <c r="P133" s="38">
        <f>COUNTIF(P5:P128,"&gt;0")</f>
        <v>20</v>
      </c>
      <c r="Q133" s="38">
        <f aca="true" t="shared" si="13" ref="Q133:BZ133">COUNTIF(Q5:Q128,"&gt;0")</f>
        <v>38</v>
      </c>
      <c r="R133" s="38">
        <f t="shared" si="13"/>
        <v>26</v>
      </c>
      <c r="S133" s="38">
        <f>COUNTIF(S5:S128,"&gt;0")</f>
        <v>37</v>
      </c>
      <c r="T133" s="38">
        <f t="shared" si="13"/>
        <v>26</v>
      </c>
      <c r="U133" s="38">
        <f>COUNTIF(U5:U128,"&gt;0")</f>
        <v>19</v>
      </c>
      <c r="V133" s="38">
        <f t="shared" si="13"/>
        <v>20</v>
      </c>
      <c r="W133" s="38">
        <f>COUNTIF(W5:W128,"&gt;0")</f>
        <v>23</v>
      </c>
      <c r="X133" s="38">
        <f t="shared" si="13"/>
        <v>37</v>
      </c>
      <c r="Y133" s="38">
        <f t="shared" si="13"/>
        <v>17</v>
      </c>
      <c r="Z133" s="38">
        <f t="shared" si="13"/>
        <v>30</v>
      </c>
      <c r="AA133" s="38">
        <f t="shared" si="13"/>
        <v>35</v>
      </c>
      <c r="AB133" s="38">
        <f>COUNTIF(AB5:AB128,"&gt;0")</f>
        <v>39</v>
      </c>
      <c r="AC133" s="38">
        <f t="shared" si="13"/>
        <v>23</v>
      </c>
      <c r="AD133" s="38">
        <f t="shared" si="13"/>
        <v>24</v>
      </c>
      <c r="AE133" s="38">
        <f t="shared" si="13"/>
        <v>23</v>
      </c>
      <c r="AF133" s="38">
        <f t="shared" si="13"/>
        <v>24</v>
      </c>
      <c r="AG133" s="38">
        <f>COUNTIF(AG5:AG128,"&gt;0")</f>
        <v>14</v>
      </c>
      <c r="AH133" s="38">
        <f>COUNTIF(AH5:AH128,"&gt;0")</f>
        <v>20</v>
      </c>
      <c r="AI133" s="38">
        <f t="shared" si="13"/>
        <v>22</v>
      </c>
      <c r="AJ133" s="38">
        <f t="shared" si="13"/>
        <v>23</v>
      </c>
      <c r="AK133" s="38">
        <f>COUNTIF(AK5:AK128,"&gt;0")</f>
        <v>26</v>
      </c>
      <c r="AL133" s="38">
        <f t="shared" si="13"/>
        <v>25</v>
      </c>
      <c r="AM133" s="38">
        <f>COUNTIF(AM5:AM128,"&gt;0")</f>
        <v>25</v>
      </c>
      <c r="AN133" s="38">
        <f>COUNTIF(AN5:AN128,"&gt;0")</f>
        <v>23</v>
      </c>
      <c r="AO133" s="38">
        <f t="shared" si="13"/>
        <v>22</v>
      </c>
      <c r="AP133" s="38">
        <f>COUNTIF(AP5:AP128,"&gt;0")</f>
        <v>23</v>
      </c>
      <c r="AQ133" s="38">
        <f>COUNTIF(AQ5:AQ128,"&gt;0")</f>
        <v>36</v>
      </c>
      <c r="AR133" s="38">
        <f>COUNTIF(AR5:AR128,"&gt;0")</f>
        <v>27</v>
      </c>
      <c r="AS133" s="38">
        <f>COUNTIF(AS5:AS128,"&gt;0")</f>
        <v>39</v>
      </c>
      <c r="AT133" s="38">
        <f t="shared" si="13"/>
        <v>31</v>
      </c>
      <c r="AU133" s="38">
        <f t="shared" si="13"/>
        <v>25</v>
      </c>
      <c r="AV133" s="38">
        <f>COUNTIF(AV5:AV128,"&gt;0")</f>
        <v>32</v>
      </c>
      <c r="AW133" s="38">
        <f t="shared" si="13"/>
        <v>24</v>
      </c>
      <c r="AX133" s="38">
        <f t="shared" si="13"/>
        <v>18</v>
      </c>
      <c r="AY133" s="38">
        <f t="shared" si="13"/>
        <v>20</v>
      </c>
      <c r="AZ133" s="38">
        <f t="shared" si="13"/>
        <v>33</v>
      </c>
      <c r="BA133" s="38">
        <f t="shared" si="13"/>
        <v>17</v>
      </c>
      <c r="BB133" s="38">
        <f t="shared" si="13"/>
        <v>32</v>
      </c>
      <c r="BC133" s="38">
        <f>COUNTIF(BC5:BC128,"&gt;0")</f>
        <v>16</v>
      </c>
      <c r="BD133" s="38">
        <f t="shared" si="13"/>
        <v>28</v>
      </c>
      <c r="BE133" s="38">
        <f>COUNTIF(BE5:BE128,"&gt;0")</f>
        <v>18</v>
      </c>
      <c r="BF133" s="38">
        <f>COUNTIF(BF5:BF128,"&gt;0")</f>
        <v>20</v>
      </c>
      <c r="BG133" s="38">
        <f>COUNTIF(BG5:BG128,"&gt;0")</f>
        <v>17</v>
      </c>
      <c r="BH133" s="38">
        <f t="shared" si="13"/>
        <v>17</v>
      </c>
      <c r="BI133" s="38">
        <f>COUNTIF(BI5:BI128,"&gt;0")</f>
        <v>19</v>
      </c>
      <c r="BJ133" s="38">
        <f t="shared" si="13"/>
        <v>18</v>
      </c>
      <c r="BK133" s="38">
        <f>COUNTIF(BK5:BK128,"&gt;0")</f>
        <v>37</v>
      </c>
      <c r="BL133" s="38">
        <f t="shared" si="13"/>
        <v>18</v>
      </c>
      <c r="BM133" s="38">
        <f>COUNTIF(BM5:BM128,"&gt;0")</f>
        <v>31</v>
      </c>
      <c r="BN133" s="38">
        <f>COUNTIF(BN5:BN128,"&gt;0")</f>
        <v>17</v>
      </c>
      <c r="BO133" s="38">
        <f t="shared" si="13"/>
        <v>21</v>
      </c>
      <c r="BP133" s="38">
        <f t="shared" si="13"/>
        <v>20</v>
      </c>
      <c r="BQ133" s="38">
        <f>COUNTIF(BQ5:BQ128,"&gt;0")</f>
        <v>15</v>
      </c>
      <c r="BR133" s="38">
        <f>COUNTIF(BR5:BR128,"&gt;0")</f>
        <v>35</v>
      </c>
      <c r="BS133" s="38">
        <f t="shared" si="13"/>
        <v>25</v>
      </c>
      <c r="BT133" s="38">
        <f t="shared" si="13"/>
        <v>29</v>
      </c>
      <c r="BU133" s="38">
        <f t="shared" si="13"/>
        <v>34</v>
      </c>
      <c r="BV133" s="38">
        <f t="shared" si="13"/>
        <v>18</v>
      </c>
      <c r="BW133" s="38">
        <f t="shared" si="13"/>
        <v>35</v>
      </c>
      <c r="BX133" s="38">
        <f t="shared" si="13"/>
        <v>24</v>
      </c>
      <c r="BY133" s="38">
        <f t="shared" si="13"/>
        <v>26</v>
      </c>
      <c r="BZ133" s="38">
        <f t="shared" si="13"/>
        <v>11</v>
      </c>
    </row>
    <row r="134" ht="12.75"/>
    <row r="135" ht="12.75"/>
    <row r="136" ht="12.75"/>
    <row r="137" ht="12.75"/>
    <row r="139" ht="12.75"/>
    <row r="140" ht="12.75"/>
  </sheetData>
  <conditionalFormatting sqref="O5:O131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1"/>
  <sheetViews>
    <sheetView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4" sqref="F114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86</v>
      </c>
    </row>
    <row r="2" spans="1:7" s="4" customFormat="1" ht="105.75" customHeight="1">
      <c r="A2" s="3"/>
      <c r="B2" s="29" t="s">
        <v>245</v>
      </c>
      <c r="C2" s="29" t="s">
        <v>246</v>
      </c>
      <c r="D2" s="29" t="s">
        <v>247</v>
      </c>
      <c r="E2" s="31" t="s">
        <v>132</v>
      </c>
      <c r="F2" s="31" t="s">
        <v>131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582</v>
      </c>
      <c r="C4" s="89">
        <v>564.1</v>
      </c>
      <c r="D4" s="30">
        <f>Perustaulukko!L4</f>
        <v>604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1" t="s">
        <v>206</v>
      </c>
      <c r="B5" s="63">
        <v>0</v>
      </c>
      <c r="C5" s="63">
        <v>0.02</v>
      </c>
      <c r="D5" s="11">
        <f>Perustaulukko!L5</f>
        <v>0</v>
      </c>
      <c r="E5" s="32">
        <f>IF(C5&gt;0,(D5/C5)*100,"")</f>
        <v>0</v>
      </c>
      <c r="F5" s="32">
        <f>IF(B5&gt;0,(D5/B5)*100,"")</f>
      </c>
      <c r="G5" s="62"/>
      <c r="H5" s="57"/>
      <c r="I5" s="57"/>
      <c r="J5" s="57"/>
      <c r="K5" s="61"/>
      <c r="L5" s="58"/>
      <c r="M5" s="56"/>
      <c r="N5" s="56"/>
      <c r="O5" s="56"/>
      <c r="P5" s="60"/>
      <c r="Q5" s="60"/>
      <c r="R5" s="60"/>
      <c r="S5" s="60"/>
      <c r="T5" s="60"/>
      <c r="U5" s="60"/>
      <c r="V5" s="60"/>
      <c r="W5" s="60"/>
      <c r="X5" s="60"/>
      <c r="Y5" s="48"/>
      <c r="Z5" s="48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9"/>
    </row>
    <row r="6" spans="1:39" ht="12.75">
      <c r="A6" s="61" t="s">
        <v>217</v>
      </c>
      <c r="B6" s="56">
        <v>0.52</v>
      </c>
      <c r="C6" s="63">
        <v>0.11</v>
      </c>
      <c r="D6" s="11">
        <f>Perustaulukko!L6</f>
        <v>0</v>
      </c>
      <c r="E6" s="32">
        <f>IF(C6&gt;0,(D6/C6)*100,"")</f>
        <v>0</v>
      </c>
      <c r="F6" s="32">
        <f>IF(B6&gt;0,(D6/B6)*100,"")</f>
        <v>0</v>
      </c>
      <c r="G6" s="62"/>
      <c r="H6" s="57"/>
      <c r="I6" s="57"/>
      <c r="J6" s="57"/>
      <c r="K6" s="61"/>
      <c r="L6" s="58"/>
      <c r="M6" s="56"/>
      <c r="N6" s="56"/>
      <c r="O6" s="56"/>
      <c r="P6" s="60"/>
      <c r="Q6" s="60"/>
      <c r="R6" s="60"/>
      <c r="S6" s="60"/>
      <c r="T6" s="60"/>
      <c r="U6" s="60"/>
      <c r="V6" s="60"/>
      <c r="W6" s="60"/>
      <c r="X6" s="60"/>
      <c r="Y6" s="48"/>
      <c r="Z6" s="48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9"/>
    </row>
    <row r="7" spans="1:39" ht="12.75">
      <c r="A7" s="61" t="s">
        <v>182</v>
      </c>
      <c r="B7" s="63">
        <v>0.55</v>
      </c>
      <c r="C7" s="63">
        <v>0</v>
      </c>
      <c r="D7" s="11">
        <f>Perustaulukko!L7</f>
        <v>0.09933774834437085</v>
      </c>
      <c r="E7" s="32">
        <f>IF(C7&gt;0,(D7/C7)*100,"")</f>
      </c>
      <c r="F7" s="32">
        <f>IF(B7&gt;0,(D7/B7)*100,"")</f>
        <v>18.061408789885608</v>
      </c>
      <c r="G7" s="62"/>
      <c r="H7" s="57"/>
      <c r="I7" s="57"/>
      <c r="J7" s="57"/>
      <c r="K7" s="61"/>
      <c r="L7" s="58"/>
      <c r="M7" s="56"/>
      <c r="N7" s="56"/>
      <c r="O7" s="56"/>
      <c r="P7" s="60"/>
      <c r="Q7" s="60"/>
      <c r="R7" s="60"/>
      <c r="S7" s="60"/>
      <c r="T7" s="60"/>
      <c r="U7" s="60"/>
      <c r="V7" s="60"/>
      <c r="W7" s="60"/>
      <c r="X7" s="60"/>
      <c r="Y7" s="48"/>
      <c r="Z7" s="48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9"/>
    </row>
    <row r="8" spans="1:11" ht="12.75">
      <c r="A8" s="1" t="s">
        <v>2</v>
      </c>
      <c r="B8" s="12">
        <v>3.28</v>
      </c>
      <c r="C8" s="12">
        <v>0.57</v>
      </c>
      <c r="D8" s="11">
        <f>Perustaulukko!L8</f>
        <v>0.6456953642384106</v>
      </c>
      <c r="E8" s="32">
        <f>IF(C8&gt;0,(D8/C8)*100,"")</f>
        <v>113.27988846287906</v>
      </c>
      <c r="F8" s="32">
        <f>IF(B8&gt;0,(D8/B8)*100,"")</f>
        <v>19.685834275561298</v>
      </c>
      <c r="G8" s="10"/>
      <c r="K8" s="1"/>
    </row>
    <row r="9" spans="1:11" ht="12.75">
      <c r="A9" s="1" t="s">
        <v>3</v>
      </c>
      <c r="B9" s="12">
        <v>7.7</v>
      </c>
      <c r="C9" s="12">
        <v>4.8</v>
      </c>
      <c r="D9" s="11">
        <f>Perustaulukko!L9</f>
        <v>4.685430463576159</v>
      </c>
      <c r="E9" s="32">
        <f aca="true" t="shared" si="0" ref="E9:E102">IF(C9&gt;0,(D9/C9)*100,"")</f>
        <v>97.61313465783665</v>
      </c>
      <c r="F9" s="32">
        <f aca="true" t="shared" si="1" ref="F9:F102">IF(B9&gt;0,(D9/B9)*100,"")</f>
        <v>60.84974628020986</v>
      </c>
      <c r="G9" s="10"/>
      <c r="K9" s="1"/>
    </row>
    <row r="10" spans="1:11" ht="12.75">
      <c r="A10" s="1" t="s">
        <v>4</v>
      </c>
      <c r="B10" s="12">
        <v>4.72</v>
      </c>
      <c r="C10" s="12">
        <v>0.64</v>
      </c>
      <c r="D10" s="11">
        <f>Perustaulukko!L10</f>
        <v>4.271523178807947</v>
      </c>
      <c r="E10" s="32">
        <f t="shared" si="0"/>
        <v>667.4254966887418</v>
      </c>
      <c r="F10" s="32">
        <f t="shared" si="1"/>
        <v>90.49837243237177</v>
      </c>
      <c r="G10" s="10"/>
      <c r="K10" s="1"/>
    </row>
    <row r="11" spans="1:11" ht="12.75">
      <c r="A11" s="1" t="s">
        <v>255</v>
      </c>
      <c r="B11" s="12">
        <v>0</v>
      </c>
      <c r="C11" s="12">
        <v>0</v>
      </c>
      <c r="D11" s="11">
        <f>Perustaulukko!L11</f>
        <v>0.033112582781456956</v>
      </c>
      <c r="E11" s="32">
        <f aca="true" t="shared" si="2" ref="E11:E16">IF(C11&gt;0,(D11/C11)*100,"")</f>
      </c>
      <c r="F11" s="32">
        <f aca="true" t="shared" si="3" ref="F11:F16">IF(B11&gt;0,(D11/B11)*100,"")</f>
      </c>
      <c r="G11" s="10"/>
      <c r="K11" s="1"/>
    </row>
    <row r="12" spans="1:11" ht="12.75">
      <c r="A12" s="1" t="s">
        <v>282</v>
      </c>
      <c r="B12" s="12">
        <v>0</v>
      </c>
      <c r="C12" s="12">
        <v>0</v>
      </c>
      <c r="D12" s="11">
        <f>Perustaulukko!L12</f>
        <v>3.5927152317880795</v>
      </c>
      <c r="E12" s="32">
        <f t="shared" si="2"/>
      </c>
      <c r="F12" s="32">
        <f t="shared" si="3"/>
      </c>
      <c r="G12" s="10"/>
      <c r="K12" s="1"/>
    </row>
    <row r="13" spans="1:11" ht="12.75">
      <c r="A13" s="1" t="s">
        <v>254</v>
      </c>
      <c r="B13" s="12">
        <v>0</v>
      </c>
      <c r="C13" s="12">
        <v>0</v>
      </c>
      <c r="D13" s="11">
        <f>Perustaulukko!L13</f>
        <v>0.24834437086092714</v>
      </c>
      <c r="E13" s="32">
        <f t="shared" si="2"/>
      </c>
      <c r="F13" s="32">
        <f t="shared" si="3"/>
      </c>
      <c r="G13" s="10"/>
      <c r="K13" s="1"/>
    </row>
    <row r="14" spans="1:11" ht="12.75">
      <c r="A14" s="1" t="s">
        <v>169</v>
      </c>
      <c r="B14" s="12">
        <v>6.56</v>
      </c>
      <c r="C14" s="12">
        <v>0</v>
      </c>
      <c r="D14" s="11">
        <f>Perustaulukko!L14</f>
        <v>0.08278145695364239</v>
      </c>
      <c r="E14" s="32">
        <f t="shared" si="2"/>
      </c>
      <c r="F14" s="32">
        <f t="shared" si="3"/>
        <v>1.261912453561622</v>
      </c>
      <c r="G14" s="10"/>
      <c r="K14" s="53"/>
    </row>
    <row r="15" spans="1:11" ht="12.75">
      <c r="A15" s="1" t="s">
        <v>208</v>
      </c>
      <c r="B15" s="12">
        <v>0</v>
      </c>
      <c r="C15" s="12">
        <v>0</v>
      </c>
      <c r="D15" s="11">
        <f>Perustaulukko!L15</f>
        <v>0.11589403973509933</v>
      </c>
      <c r="E15" s="32">
        <f t="shared" si="2"/>
      </c>
      <c r="F15" s="32">
        <f t="shared" si="3"/>
      </c>
      <c r="G15" s="10"/>
      <c r="K15" s="53"/>
    </row>
    <row r="16" spans="1:11" ht="12.75">
      <c r="A16" s="1" t="s">
        <v>174</v>
      </c>
      <c r="B16" s="12">
        <v>0.38</v>
      </c>
      <c r="C16" s="12">
        <v>0</v>
      </c>
      <c r="D16" s="11">
        <f>Perustaulukko!L16</f>
        <v>0</v>
      </c>
      <c r="E16" s="32">
        <f t="shared" si="2"/>
      </c>
      <c r="F16" s="32">
        <f t="shared" si="3"/>
        <v>0</v>
      </c>
      <c r="G16" s="10"/>
      <c r="K16" s="53"/>
    </row>
    <row r="17" spans="1:11" ht="12.75">
      <c r="A17" s="1" t="s">
        <v>5</v>
      </c>
      <c r="B17" s="12">
        <v>23.24</v>
      </c>
      <c r="C17" s="12">
        <v>12.53</v>
      </c>
      <c r="D17" s="11">
        <f>Perustaulukko!L17</f>
        <v>12.880794701986755</v>
      </c>
      <c r="E17" s="32">
        <f t="shared" si="0"/>
        <v>102.79963848353357</v>
      </c>
      <c r="F17" s="32">
        <f t="shared" si="1"/>
        <v>55.4251062908208</v>
      </c>
      <c r="G17" s="10"/>
      <c r="K17" s="53"/>
    </row>
    <row r="18" spans="1:11" ht="12.75">
      <c r="A18" s="1" t="s">
        <v>209</v>
      </c>
      <c r="B18" s="12">
        <v>0</v>
      </c>
      <c r="C18" s="12">
        <v>0</v>
      </c>
      <c r="D18" s="11">
        <f>Perustaulukko!L18</f>
        <v>0</v>
      </c>
      <c r="E18" s="32">
        <f>IF(C18&gt;0,(D18/C18)*100,"")</f>
      </c>
      <c r="F18" s="32">
        <f>IF(B18&gt;0,(D18/B18)*100,"")</f>
      </c>
      <c r="G18" s="10"/>
      <c r="K18" s="53"/>
    </row>
    <row r="19" spans="1:11" ht="12.75">
      <c r="A19" s="1" t="s">
        <v>113</v>
      </c>
      <c r="B19" s="12">
        <v>4.79</v>
      </c>
      <c r="C19" s="12">
        <v>5.39</v>
      </c>
      <c r="D19" s="11">
        <f>Perustaulukko!L19</f>
        <v>3.6258278145695364</v>
      </c>
      <c r="E19" s="32">
        <f t="shared" si="0"/>
        <v>67.26953273783927</v>
      </c>
      <c r="F19" s="32">
        <f t="shared" si="1"/>
        <v>75.69577900980244</v>
      </c>
      <c r="G19" s="10"/>
      <c r="K19" s="1"/>
    </row>
    <row r="20" spans="1:11" ht="12.75">
      <c r="A20" s="1" t="s">
        <v>194</v>
      </c>
      <c r="B20" s="12">
        <v>0.4</v>
      </c>
      <c r="C20" s="12">
        <v>0</v>
      </c>
      <c r="D20" s="11">
        <f>Perustaulukko!L20</f>
        <v>0.04966887417218543</v>
      </c>
      <c r="E20" s="32">
        <f>IF(C20&gt;0,(D20/C20)*100,"")</f>
      </c>
      <c r="F20" s="32">
        <f>IF(B20&gt;0,(D20/B20)*100,"")</f>
        <v>12.417218543046356</v>
      </c>
      <c r="G20" s="10"/>
      <c r="K20" s="1"/>
    </row>
    <row r="21" spans="1:11" ht="12.75">
      <c r="A21" s="1" t="s">
        <v>210</v>
      </c>
      <c r="B21" s="12">
        <v>0.36</v>
      </c>
      <c r="C21" s="12">
        <v>0.05</v>
      </c>
      <c r="D21" s="11">
        <f>Perustaulukko!L21</f>
        <v>0.11589403973509933</v>
      </c>
      <c r="E21" s="32">
        <f>IF(C21&gt;0,(D21/C21)*100,"")</f>
        <v>231.78807947019865</v>
      </c>
      <c r="F21" s="32">
        <f>IF(B21&gt;0,(D21/B21)*100,"")</f>
        <v>32.19278881530537</v>
      </c>
      <c r="G21" s="10"/>
      <c r="K21" s="1"/>
    </row>
    <row r="22" spans="1:11" ht="12.75">
      <c r="A22" s="1" t="s">
        <v>65</v>
      </c>
      <c r="B22" s="12">
        <v>5.48</v>
      </c>
      <c r="C22" s="12">
        <v>0.34</v>
      </c>
      <c r="D22" s="11">
        <f>Perustaulukko!L22</f>
        <v>0.09933774834437085</v>
      </c>
      <c r="E22" s="32">
        <f t="shared" si="0"/>
        <v>29.216984807167893</v>
      </c>
      <c r="F22" s="32">
        <f t="shared" si="1"/>
        <v>1.8127326340213659</v>
      </c>
      <c r="G22" s="10"/>
      <c r="K22" s="1"/>
    </row>
    <row r="23" spans="1:11" ht="12.75">
      <c r="A23" s="1" t="s">
        <v>211</v>
      </c>
      <c r="B23" s="12">
        <v>0.55</v>
      </c>
      <c r="C23" s="12">
        <v>0.04</v>
      </c>
      <c r="D23" s="11">
        <f>Perustaulukko!L23</f>
        <v>0.033112582781456956</v>
      </c>
      <c r="E23" s="32">
        <f>IF(C23&gt;0,(D23/C23)*100,"")</f>
        <v>82.78145695364239</v>
      </c>
      <c r="F23" s="32">
        <f>IF(B23&gt;0,(D23/B23)*100,"")</f>
        <v>6.020469596628537</v>
      </c>
      <c r="G23" s="10"/>
      <c r="K23" s="1"/>
    </row>
    <row r="24" spans="1:11" ht="12.75">
      <c r="A24" s="1" t="s">
        <v>219</v>
      </c>
      <c r="B24" s="12">
        <v>0.21</v>
      </c>
      <c r="C24" s="12">
        <v>0.04</v>
      </c>
      <c r="D24" s="11">
        <f>Perustaulukko!L24</f>
        <v>0</v>
      </c>
      <c r="E24" s="32">
        <f>IF(C24&gt;0,(D24/C24)*100,"")</f>
        <v>0</v>
      </c>
      <c r="F24" s="32">
        <f>IF(B24&gt;0,(D24/B24)*100,"")</f>
        <v>0</v>
      </c>
      <c r="G24" s="10"/>
      <c r="K24" s="1"/>
    </row>
    <row r="25" spans="1:11" ht="12.75">
      <c r="A25" s="1" t="s">
        <v>6</v>
      </c>
      <c r="B25" s="12">
        <v>16.01</v>
      </c>
      <c r="C25" s="12">
        <v>6.97</v>
      </c>
      <c r="D25" s="11">
        <f>Perustaulukko!L25</f>
        <v>6.788079470198675</v>
      </c>
      <c r="E25" s="32">
        <f t="shared" si="0"/>
        <v>97.38994935722633</v>
      </c>
      <c r="F25" s="32">
        <f t="shared" si="1"/>
        <v>42.39899731541958</v>
      </c>
      <c r="G25" s="10"/>
      <c r="K25" s="1"/>
    </row>
    <row r="26" spans="1:11" ht="12.75">
      <c r="A26" s="1" t="s">
        <v>89</v>
      </c>
      <c r="B26" s="12">
        <v>1.12</v>
      </c>
      <c r="C26" s="12">
        <v>0.55</v>
      </c>
      <c r="D26" s="11">
        <f>Perustaulukko!L26</f>
        <v>0.2814569536423841</v>
      </c>
      <c r="E26" s="32">
        <f t="shared" si="0"/>
        <v>51.17399157134256</v>
      </c>
      <c r="F26" s="32">
        <f t="shared" si="1"/>
        <v>25.130085146641434</v>
      </c>
      <c r="G26" s="10"/>
      <c r="K26" s="1"/>
    </row>
    <row r="27" spans="1:11" ht="12.75">
      <c r="A27" s="1" t="s">
        <v>66</v>
      </c>
      <c r="B27" s="12">
        <v>0</v>
      </c>
      <c r="C27" s="12">
        <v>0.18</v>
      </c>
      <c r="D27" s="11">
        <f>Perustaulukko!L27</f>
        <v>0.16556291390728478</v>
      </c>
      <c r="E27" s="32">
        <f t="shared" si="0"/>
        <v>91.97939661515821</v>
      </c>
      <c r="F27" s="32">
        <f t="shared" si="1"/>
      </c>
      <c r="G27" s="10"/>
      <c r="K27" s="1"/>
    </row>
    <row r="28" spans="1:11" ht="12.75">
      <c r="A28" s="1" t="s">
        <v>7</v>
      </c>
      <c r="B28" s="12">
        <v>21.83</v>
      </c>
      <c r="C28" s="12">
        <v>32.85</v>
      </c>
      <c r="D28" s="11">
        <f>Perustaulukko!L28</f>
        <v>13.294701986754967</v>
      </c>
      <c r="E28" s="32">
        <f t="shared" si="0"/>
        <v>40.47093451066961</v>
      </c>
      <c r="F28" s="32">
        <f t="shared" si="1"/>
        <v>60.9010626969994</v>
      </c>
      <c r="G28" s="10"/>
      <c r="K28" s="1"/>
    </row>
    <row r="29" spans="1:11" ht="12.75">
      <c r="A29" s="1" t="s">
        <v>8</v>
      </c>
      <c r="B29" s="12">
        <v>1.37</v>
      </c>
      <c r="C29" s="12">
        <v>1.22</v>
      </c>
      <c r="D29" s="11">
        <f>Perustaulukko!L29</f>
        <v>1.3079470198675496</v>
      </c>
      <c r="E29" s="32">
        <f t="shared" si="0"/>
        <v>107.20877212029094</v>
      </c>
      <c r="F29" s="32">
        <f t="shared" si="1"/>
        <v>95.47058539179193</v>
      </c>
      <c r="G29" s="10"/>
      <c r="K29" s="1"/>
    </row>
    <row r="30" spans="1:11" ht="12.75">
      <c r="A30" s="1" t="s">
        <v>9</v>
      </c>
      <c r="B30" s="12">
        <v>0.45</v>
      </c>
      <c r="C30" s="12">
        <v>0.16</v>
      </c>
      <c r="D30" s="11">
        <f>Perustaulukko!L30</f>
        <v>0.26490066225165565</v>
      </c>
      <c r="E30" s="32">
        <f t="shared" si="0"/>
        <v>165.56291390728478</v>
      </c>
      <c r="F30" s="32">
        <f t="shared" si="1"/>
        <v>58.86681383370126</v>
      </c>
      <c r="G30" s="10"/>
      <c r="K30" s="1"/>
    </row>
    <row r="31" spans="1:11" ht="12.75">
      <c r="A31" s="1" t="s">
        <v>10</v>
      </c>
      <c r="B31" s="12">
        <v>0.62</v>
      </c>
      <c r="C31" s="12">
        <v>0.27</v>
      </c>
      <c r="D31" s="11">
        <f>Perustaulukko!L31</f>
        <v>0.347682119205298</v>
      </c>
      <c r="E31" s="32">
        <f t="shared" si="0"/>
        <v>128.77115526122148</v>
      </c>
      <c r="F31" s="32">
        <f t="shared" si="1"/>
        <v>56.077761162144846</v>
      </c>
      <c r="G31" s="10"/>
      <c r="K31" s="1"/>
    </row>
    <row r="32" spans="1:11" ht="12.75">
      <c r="A32" s="1" t="s">
        <v>178</v>
      </c>
      <c r="B32" s="12">
        <v>0.03</v>
      </c>
      <c r="C32" s="12">
        <v>0</v>
      </c>
      <c r="D32" s="11">
        <f>Perustaulukko!L32</f>
        <v>0</v>
      </c>
      <c r="E32" s="32">
        <f>IF(C32&gt;0,(D32/C32)*100,"")</f>
      </c>
      <c r="F32" s="32">
        <f>IF(B32&gt;0,(D32/B32)*100,"")</f>
        <v>0</v>
      </c>
      <c r="G32" s="10"/>
      <c r="K32" s="1"/>
    </row>
    <row r="33" spans="1:11" ht="12.75">
      <c r="A33" s="1" t="s">
        <v>11</v>
      </c>
      <c r="B33" s="12">
        <v>0.1</v>
      </c>
      <c r="C33" s="12">
        <v>0.07</v>
      </c>
      <c r="D33" s="11">
        <f>Perustaulukko!L33</f>
        <v>0.1986754966887417</v>
      </c>
      <c r="E33" s="32">
        <f t="shared" si="0"/>
        <v>283.82213812677384</v>
      </c>
      <c r="F33" s="32">
        <f t="shared" si="1"/>
        <v>198.6754966887417</v>
      </c>
      <c r="G33" s="10"/>
      <c r="K33" s="1"/>
    </row>
    <row r="34" spans="1:11" ht="12.75">
      <c r="A34" s="1" t="s">
        <v>76</v>
      </c>
      <c r="B34" s="12">
        <v>0</v>
      </c>
      <c r="C34" s="12">
        <v>0.02</v>
      </c>
      <c r="D34" s="11">
        <f>Perustaulukko!L34</f>
        <v>0.016556291390728478</v>
      </c>
      <c r="E34" s="32">
        <f t="shared" si="0"/>
        <v>82.78145695364239</v>
      </c>
      <c r="F34" s="32">
        <f t="shared" si="1"/>
      </c>
      <c r="G34" s="10"/>
      <c r="K34" s="1"/>
    </row>
    <row r="35" spans="1:11" ht="12.75">
      <c r="A35" s="1" t="s">
        <v>12</v>
      </c>
      <c r="B35" s="12">
        <v>0.02</v>
      </c>
      <c r="C35" s="12">
        <v>0.05</v>
      </c>
      <c r="D35" s="11">
        <f>Perustaulukko!L35</f>
        <v>0.016556291390728478</v>
      </c>
      <c r="E35" s="32">
        <f t="shared" si="0"/>
        <v>33.11258278145696</v>
      </c>
      <c r="F35" s="32">
        <f t="shared" si="1"/>
        <v>82.78145695364239</v>
      </c>
      <c r="G35" s="10"/>
      <c r="K35" s="1"/>
    </row>
    <row r="36" spans="1:11" ht="12.75">
      <c r="A36" s="1" t="s">
        <v>202</v>
      </c>
      <c r="B36" s="12">
        <v>0</v>
      </c>
      <c r="C36" s="12">
        <v>0</v>
      </c>
      <c r="D36" s="11">
        <f>Perustaulukko!L36</f>
        <v>0</v>
      </c>
      <c r="E36" s="32">
        <f>IF(C36&gt;0,(D36/C36)*100,"")</f>
      </c>
      <c r="F36" s="32">
        <f>IF(B36&gt;0,(D36/B36)*100,"")</f>
      </c>
      <c r="G36" s="10"/>
      <c r="K36" s="1"/>
    </row>
    <row r="37" spans="1:11" ht="12.75">
      <c r="A37" s="1" t="s">
        <v>101</v>
      </c>
      <c r="B37" s="12">
        <v>0</v>
      </c>
      <c r="C37" s="12">
        <v>0.02</v>
      </c>
      <c r="D37" s="11">
        <f>Perustaulukko!L37</f>
        <v>0</v>
      </c>
      <c r="E37" s="32">
        <f t="shared" si="0"/>
        <v>0</v>
      </c>
      <c r="F37" s="32">
        <f t="shared" si="1"/>
      </c>
      <c r="G37" s="10"/>
      <c r="K37" s="1"/>
    </row>
    <row r="38" spans="1:11" ht="12.75">
      <c r="A38" s="1" t="s">
        <v>184</v>
      </c>
      <c r="B38" s="12">
        <v>0</v>
      </c>
      <c r="C38" s="12">
        <v>0.02</v>
      </c>
      <c r="D38" s="11">
        <f>Perustaulukko!L38</f>
        <v>0</v>
      </c>
      <c r="E38" s="32">
        <f>IF(C38&gt;0,(D38/C38)*100,"")</f>
        <v>0</v>
      </c>
      <c r="F38" s="32">
        <f>IF(B38&gt;0,(D38/B38)*100,"")</f>
      </c>
      <c r="G38" s="10"/>
      <c r="K38" s="1"/>
    </row>
    <row r="39" spans="1:11" ht="12.75">
      <c r="A39" s="1" t="s">
        <v>13</v>
      </c>
      <c r="B39" s="12">
        <v>0.65</v>
      </c>
      <c r="C39" s="12">
        <v>0.66</v>
      </c>
      <c r="D39" s="11">
        <f>Perustaulukko!L39</f>
        <v>0.23178807947019867</v>
      </c>
      <c r="E39" s="32">
        <f t="shared" si="0"/>
        <v>35.11940598033313</v>
      </c>
      <c r="F39" s="32">
        <f t="shared" si="1"/>
        <v>35.65970453387672</v>
      </c>
      <c r="G39" s="10"/>
      <c r="H39" s="20"/>
      <c r="K39" s="1"/>
    </row>
    <row r="40" spans="1:11" ht="12.75">
      <c r="A40" s="1" t="s">
        <v>14</v>
      </c>
      <c r="B40" s="12">
        <v>0.38</v>
      </c>
      <c r="C40" s="12">
        <v>0.78</v>
      </c>
      <c r="D40" s="11">
        <f>Perustaulukko!L40</f>
        <v>0.11589403973509933</v>
      </c>
      <c r="E40" s="32">
        <f t="shared" si="0"/>
        <v>14.858210222448632</v>
      </c>
      <c r="F40" s="32">
        <f t="shared" si="1"/>
        <v>30.498431509236667</v>
      </c>
      <c r="G40" s="10"/>
      <c r="K40" s="1"/>
    </row>
    <row r="41" spans="1:11" ht="12.75">
      <c r="A41" s="1" t="s">
        <v>67</v>
      </c>
      <c r="B41" s="12">
        <v>0.03</v>
      </c>
      <c r="C41" s="12">
        <v>0.02</v>
      </c>
      <c r="D41" s="11">
        <f>Perustaulukko!L41</f>
        <v>0.016556291390728478</v>
      </c>
      <c r="E41" s="32">
        <f t="shared" si="0"/>
        <v>82.78145695364239</v>
      </c>
      <c r="F41" s="32">
        <f t="shared" si="1"/>
        <v>55.18763796909493</v>
      </c>
      <c r="G41" s="10"/>
      <c r="K41" s="1"/>
    </row>
    <row r="42" spans="1:11" ht="12.75">
      <c r="A42" s="1" t="s">
        <v>141</v>
      </c>
      <c r="B42" s="12">
        <v>0</v>
      </c>
      <c r="C42" s="12">
        <v>0</v>
      </c>
      <c r="D42" s="11">
        <f>Perustaulukko!L42</f>
        <v>0</v>
      </c>
      <c r="E42" s="32">
        <f>IF(C42&gt;0,(D42/C42)*100,"")</f>
      </c>
      <c r="F42" s="32">
        <f>IF(B42&gt;0,(D42/B42)*100,"")</f>
      </c>
      <c r="G42" s="10"/>
      <c r="K42" s="1"/>
    </row>
    <row r="43" spans="1:11" ht="12.75">
      <c r="A43" s="1" t="s">
        <v>15</v>
      </c>
      <c r="B43" s="12">
        <v>1.48</v>
      </c>
      <c r="C43" s="12">
        <v>1.63</v>
      </c>
      <c r="D43" s="11">
        <f>Perustaulukko!L43</f>
        <v>0.9768211920529801</v>
      </c>
      <c r="E43" s="32">
        <f t="shared" si="0"/>
        <v>59.92768049404786</v>
      </c>
      <c r="F43" s="32">
        <f t="shared" si="1"/>
        <v>66.00143189547163</v>
      </c>
      <c r="G43" s="10"/>
      <c r="K43" s="1"/>
    </row>
    <row r="44" spans="1:11" ht="12.75">
      <c r="A44" s="1" t="s">
        <v>16</v>
      </c>
      <c r="B44" s="12">
        <v>0.67</v>
      </c>
      <c r="C44" s="12">
        <v>0</v>
      </c>
      <c r="D44" s="11">
        <f>Perustaulukko!L44</f>
        <v>0</v>
      </c>
      <c r="E44" s="32">
        <f t="shared" si="0"/>
      </c>
      <c r="F44" s="32">
        <f t="shared" si="1"/>
        <v>0</v>
      </c>
      <c r="G44" s="10"/>
      <c r="K44" s="1"/>
    </row>
    <row r="45" spans="1:11" ht="12.75">
      <c r="A45" s="1" t="s">
        <v>115</v>
      </c>
      <c r="B45" s="12">
        <v>0</v>
      </c>
      <c r="C45" s="12">
        <v>0</v>
      </c>
      <c r="D45" s="11">
        <f>Perustaulukko!L45</f>
        <v>0</v>
      </c>
      <c r="E45" s="32">
        <f t="shared" si="0"/>
      </c>
      <c r="F45" s="32">
        <f t="shared" si="1"/>
      </c>
      <c r="G45" s="10"/>
      <c r="K45" s="53"/>
    </row>
    <row r="46" spans="1:11" ht="12.75">
      <c r="A46" s="1" t="s">
        <v>147</v>
      </c>
      <c r="B46" s="12">
        <v>0.19</v>
      </c>
      <c r="C46" s="12">
        <v>0</v>
      </c>
      <c r="D46" s="11">
        <f>Perustaulukko!L47</f>
        <v>2.0695364238410594</v>
      </c>
      <c r="E46" s="32">
        <f>IF(C46&gt;0,(D46/C46)*100,"")</f>
      </c>
      <c r="F46" s="32">
        <f>IF(B46&gt;0,(D46/B46)*100,"")</f>
        <v>1089.2296967584523</v>
      </c>
      <c r="G46" s="10"/>
      <c r="K46" s="1"/>
    </row>
    <row r="47" spans="1:11" ht="12.75">
      <c r="A47" s="1" t="s">
        <v>242</v>
      </c>
      <c r="B47" s="12">
        <v>0.02</v>
      </c>
      <c r="C47" s="12">
        <v>0.04</v>
      </c>
      <c r="D47" s="11">
        <f>Perustaulukko!L48</f>
        <v>0.11589403973509933</v>
      </c>
      <c r="E47" s="32">
        <f>IF(C47&gt;0,(D47/C47)*100,"")</f>
        <v>289.73509933774835</v>
      </c>
      <c r="F47" s="32">
        <f>IF(B47&gt;0,(D47/B47)*100,"")</f>
        <v>579.4701986754967</v>
      </c>
      <c r="G47" s="10"/>
      <c r="K47" s="1"/>
    </row>
    <row r="48" spans="1:11" ht="12.75">
      <c r="A48" s="1" t="s">
        <v>218</v>
      </c>
      <c r="B48" s="12">
        <v>0.02</v>
      </c>
      <c r="C48" s="12">
        <v>0.02</v>
      </c>
      <c r="D48" s="11">
        <f>Perustaulukko!L49</f>
        <v>0</v>
      </c>
      <c r="E48" s="32">
        <f>IF(C48&gt;0,(D48/C48)*100,"")</f>
        <v>0</v>
      </c>
      <c r="F48" s="32">
        <f>IF(B48&gt;0,(D48/B48)*100,"")</f>
        <v>0</v>
      </c>
      <c r="G48" s="10"/>
      <c r="K48" s="1"/>
    </row>
    <row r="49" spans="1:11" ht="12.75">
      <c r="A49" s="1" t="s">
        <v>164</v>
      </c>
      <c r="B49" s="12">
        <v>0.12</v>
      </c>
      <c r="C49" s="12">
        <v>0</v>
      </c>
      <c r="D49" s="11">
        <f>Perustaulukko!L50</f>
        <v>0</v>
      </c>
      <c r="E49" s="32">
        <f>IF(C49&gt;0,(D49/C49)*100,"")</f>
      </c>
      <c r="F49" s="32">
        <f>IF(B49&gt;0,(D49/B49)*100,"")</f>
        <v>0</v>
      </c>
      <c r="G49" s="10"/>
      <c r="K49" s="1"/>
    </row>
    <row r="50" spans="1:11" ht="12.75">
      <c r="A50" s="1" t="s">
        <v>191</v>
      </c>
      <c r="B50" s="12">
        <v>0.4</v>
      </c>
      <c r="C50" s="12">
        <v>0.04</v>
      </c>
      <c r="D50" s="11">
        <f>Perustaulukko!L51</f>
        <v>0.033112582781456956</v>
      </c>
      <c r="E50" s="32">
        <f>IF(C50&gt;0,(D50/C50)*100,"")</f>
        <v>82.78145695364239</v>
      </c>
      <c r="F50" s="32">
        <f>IF(B50&gt;0,(D50/B50)*100,"")</f>
        <v>8.27814569536424</v>
      </c>
      <c r="G50" s="10"/>
      <c r="K50" s="1"/>
    </row>
    <row r="51" spans="1:11" ht="12.75">
      <c r="A51" s="1" t="s">
        <v>68</v>
      </c>
      <c r="B51" s="12">
        <v>5.84</v>
      </c>
      <c r="C51" s="12">
        <v>4.61</v>
      </c>
      <c r="D51" s="11">
        <f>Perustaulukko!L52</f>
        <v>3.013245033112583</v>
      </c>
      <c r="E51" s="32">
        <f t="shared" si="0"/>
        <v>65.36323282239876</v>
      </c>
      <c r="F51" s="32">
        <f t="shared" si="1"/>
        <v>51.59666152590039</v>
      </c>
      <c r="G51" s="10"/>
      <c r="K51" s="1"/>
    </row>
    <row r="52" spans="1:11" ht="12.75">
      <c r="A52" s="1" t="s">
        <v>17</v>
      </c>
      <c r="B52" s="12">
        <v>24.67</v>
      </c>
      <c r="C52" s="12">
        <v>53.43</v>
      </c>
      <c r="D52" s="11">
        <f>Perustaulukko!L53</f>
        <v>60.16556291390729</v>
      </c>
      <c r="E52" s="32">
        <f t="shared" si="0"/>
        <v>112.6063314877546</v>
      </c>
      <c r="F52" s="32">
        <f t="shared" si="1"/>
        <v>243.88148728782846</v>
      </c>
      <c r="G52" s="10"/>
      <c r="K52" s="1"/>
    </row>
    <row r="53" spans="1:11" ht="12.75">
      <c r="A53" s="1" t="s">
        <v>224</v>
      </c>
      <c r="B53" s="12">
        <v>0</v>
      </c>
      <c r="C53" s="12">
        <v>0</v>
      </c>
      <c r="D53" s="11">
        <f>Perustaulukko!L54</f>
        <v>0</v>
      </c>
      <c r="E53" s="32">
        <f>IF(C53&gt;0,(D53/C53)*100,"")</f>
      </c>
      <c r="F53" s="32">
        <f>IF(B53&gt;0,(D53/B53)*100,"")</f>
      </c>
      <c r="G53" s="10"/>
      <c r="K53" s="1"/>
    </row>
    <row r="54" spans="1:11" ht="12.75">
      <c r="A54" s="1" t="s">
        <v>18</v>
      </c>
      <c r="B54" s="12">
        <v>3.25</v>
      </c>
      <c r="C54" s="12">
        <v>4.98</v>
      </c>
      <c r="D54" s="11">
        <f>Perustaulukko!L55</f>
        <v>3.8741721854304636</v>
      </c>
      <c r="E54" s="32">
        <f t="shared" si="0"/>
        <v>77.79462219739887</v>
      </c>
      <c r="F54" s="32">
        <f t="shared" si="1"/>
        <v>119.20529801324504</v>
      </c>
      <c r="G54" s="10"/>
      <c r="K54" s="1"/>
    </row>
    <row r="55" spans="1:11" ht="12.75">
      <c r="A55" s="1" t="s">
        <v>88</v>
      </c>
      <c r="B55" s="12">
        <v>0</v>
      </c>
      <c r="C55" s="12">
        <v>0</v>
      </c>
      <c r="D55" s="11">
        <f>Perustaulukko!L56</f>
        <v>0</v>
      </c>
      <c r="E55" s="32">
        <f t="shared" si="0"/>
      </c>
      <c r="F55" s="32">
        <f t="shared" si="1"/>
      </c>
      <c r="G55" s="10"/>
      <c r="K55" s="1"/>
    </row>
    <row r="56" spans="1:11" ht="12.75">
      <c r="A56" s="1" t="s">
        <v>220</v>
      </c>
      <c r="B56" s="12">
        <v>0.07</v>
      </c>
      <c r="C56" s="12">
        <v>0</v>
      </c>
      <c r="D56" s="11">
        <f>Perustaulukko!L57</f>
        <v>0.033112582781456956</v>
      </c>
      <c r="E56" s="32">
        <f>IF(C56&gt;0,(D56/C56)*100,"")</f>
      </c>
      <c r="F56" s="32">
        <f>IF(B56&gt;0,(D56/B56)*100,"")</f>
        <v>47.30368968779565</v>
      </c>
      <c r="G56" s="10"/>
      <c r="K56" s="1"/>
    </row>
    <row r="57" spans="1:11" ht="12.75">
      <c r="A57" s="1" t="s">
        <v>195</v>
      </c>
      <c r="B57" s="12">
        <v>0.07</v>
      </c>
      <c r="C57" s="12">
        <v>0</v>
      </c>
      <c r="D57" s="11">
        <f>Perustaulukko!L58</f>
        <v>0.016556291390728478</v>
      </c>
      <c r="E57" s="32">
        <f>IF(C57&gt;0,(D57/C57)*100,"")</f>
      </c>
      <c r="F57" s="32">
        <f>IF(B57&gt;0,(D57/B57)*100,"")</f>
        <v>23.651844843897823</v>
      </c>
      <c r="G57" s="10"/>
      <c r="K57" s="1"/>
    </row>
    <row r="58" spans="1:11" ht="12.75">
      <c r="A58" s="1" t="s">
        <v>19</v>
      </c>
      <c r="B58" s="12">
        <v>9.35</v>
      </c>
      <c r="C58" s="12">
        <v>10.16</v>
      </c>
      <c r="D58" s="11">
        <f>Perustaulukko!L59</f>
        <v>10.364238410596027</v>
      </c>
      <c r="E58" s="32">
        <f t="shared" si="0"/>
        <v>102.01022057673255</v>
      </c>
      <c r="F58" s="32">
        <f t="shared" si="1"/>
        <v>110.84746963204306</v>
      </c>
      <c r="G58" s="10"/>
      <c r="K58" s="1"/>
    </row>
    <row r="59" spans="1:11" ht="12.75">
      <c r="A59" s="1" t="s">
        <v>20</v>
      </c>
      <c r="B59" s="12">
        <v>0.17</v>
      </c>
      <c r="C59" s="12">
        <v>0</v>
      </c>
      <c r="D59" s="11">
        <f>Perustaulukko!L60</f>
        <v>2.433774834437086</v>
      </c>
      <c r="E59" s="32">
        <f t="shared" si="0"/>
      </c>
      <c r="F59" s="32">
        <f t="shared" si="1"/>
        <v>1431.632255551227</v>
      </c>
      <c r="G59" s="10"/>
      <c r="K59" s="1"/>
    </row>
    <row r="60" spans="1:11" ht="12.75">
      <c r="A60" s="1" t="s">
        <v>69</v>
      </c>
      <c r="B60" s="12">
        <v>0.1</v>
      </c>
      <c r="C60" s="12">
        <v>0</v>
      </c>
      <c r="D60" s="11">
        <f>Perustaulukko!L61</f>
        <v>0.4966887417218543</v>
      </c>
      <c r="E60" s="32">
        <f t="shared" si="0"/>
      </c>
      <c r="F60" s="32">
        <f t="shared" si="1"/>
        <v>496.6887417218542</v>
      </c>
      <c r="G60" s="10"/>
      <c r="K60" s="1"/>
    </row>
    <row r="61" spans="1:11" ht="12.75">
      <c r="A61" s="1" t="s">
        <v>21</v>
      </c>
      <c r="B61" s="12">
        <v>0.07</v>
      </c>
      <c r="C61" s="12">
        <v>0.16</v>
      </c>
      <c r="D61" s="11">
        <f>Perustaulukko!L62</f>
        <v>0.08278145695364239</v>
      </c>
      <c r="E61" s="32">
        <f t="shared" si="0"/>
        <v>51.7384105960265</v>
      </c>
      <c r="F61" s="32">
        <f t="shared" si="1"/>
        <v>118.25922421948911</v>
      </c>
      <c r="G61" s="10"/>
      <c r="K61" s="1"/>
    </row>
    <row r="62" spans="1:11" ht="12.75">
      <c r="A62" s="1" t="s">
        <v>80</v>
      </c>
      <c r="B62" s="12">
        <v>0.02</v>
      </c>
      <c r="C62" s="12">
        <v>0</v>
      </c>
      <c r="D62" s="11">
        <f>Perustaulukko!L63</f>
        <v>0</v>
      </c>
      <c r="E62" s="32">
        <f t="shared" si="0"/>
      </c>
      <c r="F62" s="32">
        <f t="shared" si="1"/>
        <v>0</v>
      </c>
      <c r="G62" s="10"/>
      <c r="K62" s="1"/>
    </row>
    <row r="63" spans="1:11" ht="12.75">
      <c r="A63" s="1" t="s">
        <v>22</v>
      </c>
      <c r="B63" s="12">
        <v>0</v>
      </c>
      <c r="C63" s="12">
        <v>0</v>
      </c>
      <c r="D63" s="11">
        <f>Perustaulukko!L64</f>
        <v>0</v>
      </c>
      <c r="E63" s="32">
        <f t="shared" si="0"/>
      </c>
      <c r="F63" s="32">
        <f t="shared" si="1"/>
      </c>
      <c r="G63" s="10"/>
      <c r="K63" s="1"/>
    </row>
    <row r="64" spans="1:11" ht="12.75">
      <c r="A64" s="1" t="s">
        <v>70</v>
      </c>
      <c r="B64" s="12">
        <v>0.05</v>
      </c>
      <c r="C64" s="12">
        <v>0.02</v>
      </c>
      <c r="D64" s="11">
        <f>Perustaulukko!L65</f>
        <v>0.033112582781456956</v>
      </c>
      <c r="E64" s="32">
        <f t="shared" si="0"/>
        <v>165.56291390728478</v>
      </c>
      <c r="F64" s="32">
        <f t="shared" si="1"/>
        <v>66.22516556291392</v>
      </c>
      <c r="G64" s="10"/>
      <c r="K64" s="1"/>
    </row>
    <row r="65" spans="1:11" ht="12.75">
      <c r="A65" s="1" t="s">
        <v>23</v>
      </c>
      <c r="B65" s="12">
        <v>0.02</v>
      </c>
      <c r="C65" s="12">
        <v>0</v>
      </c>
      <c r="D65" s="11">
        <f>Perustaulukko!L66</f>
        <v>0</v>
      </c>
      <c r="E65" s="32">
        <f t="shared" si="0"/>
      </c>
      <c r="F65" s="32">
        <f t="shared" si="1"/>
        <v>0</v>
      </c>
      <c r="G65" s="10"/>
      <c r="K65" s="1"/>
    </row>
    <row r="66" spans="1:11" ht="12.75">
      <c r="A66" s="1" t="s">
        <v>203</v>
      </c>
      <c r="B66" s="12">
        <v>0.03</v>
      </c>
      <c r="C66" s="12">
        <v>0.04</v>
      </c>
      <c r="D66" s="11">
        <f>Perustaulukko!L67</f>
        <v>0.016556291390728478</v>
      </c>
      <c r="E66" s="32">
        <f>IF(C66&gt;0,(D66/C66)*100,"")</f>
        <v>41.390728476821195</v>
      </c>
      <c r="F66" s="32">
        <f>IF(B66&gt;0,(D66/B66)*100,"")</f>
        <v>55.18763796909493</v>
      </c>
      <c r="G66" s="10"/>
      <c r="K66" s="1"/>
    </row>
    <row r="67" spans="1:11" ht="12.75">
      <c r="A67" s="1" t="s">
        <v>151</v>
      </c>
      <c r="B67" s="12">
        <v>0</v>
      </c>
      <c r="C67" s="12">
        <v>0</v>
      </c>
      <c r="D67" s="11">
        <f>Perustaulukko!L68</f>
        <v>0</v>
      </c>
      <c r="E67" s="32">
        <f>IF(C67&gt;0,(D67/C67)*100,"")</f>
      </c>
      <c r="F67" s="32">
        <f>IF(B67&gt;0,(D67/B67)*100,"")</f>
      </c>
      <c r="G67" s="10"/>
      <c r="K67" s="1"/>
    </row>
    <row r="68" spans="1:11" ht="12.75">
      <c r="A68" s="1" t="s">
        <v>24</v>
      </c>
      <c r="B68" s="12">
        <v>0.74</v>
      </c>
      <c r="C68" s="12">
        <v>0.28</v>
      </c>
      <c r="D68" s="11">
        <f>Perustaulukko!L69</f>
        <v>0.38079470198675497</v>
      </c>
      <c r="E68" s="32">
        <f t="shared" si="0"/>
        <v>135.9981078524125</v>
      </c>
      <c r="F68" s="32">
        <f t="shared" si="1"/>
        <v>51.45874351172365</v>
      </c>
      <c r="G68" s="10"/>
      <c r="H68" s="20"/>
      <c r="K68" s="1"/>
    </row>
    <row r="69" spans="1:11" ht="12.75">
      <c r="A69" s="1" t="s">
        <v>25</v>
      </c>
      <c r="B69" s="12">
        <v>0.82</v>
      </c>
      <c r="C69" s="12">
        <v>0.55</v>
      </c>
      <c r="D69" s="11">
        <f>Perustaulukko!L70</f>
        <v>0.9933774834437086</v>
      </c>
      <c r="E69" s="32">
        <f t="shared" si="0"/>
        <v>180.6140878988561</v>
      </c>
      <c r="F69" s="32">
        <f t="shared" si="1"/>
        <v>121.14359554191569</v>
      </c>
      <c r="G69" s="10"/>
      <c r="H69" s="20"/>
      <c r="K69" s="1"/>
    </row>
    <row r="70" spans="1:11" ht="12.75">
      <c r="A70" s="1" t="s">
        <v>26</v>
      </c>
      <c r="B70" s="12">
        <v>13.31</v>
      </c>
      <c r="C70" s="12">
        <v>8.63</v>
      </c>
      <c r="D70" s="11">
        <f>Perustaulukko!L71</f>
        <v>5.711920529801325</v>
      </c>
      <c r="E70" s="32">
        <f t="shared" si="0"/>
        <v>66.18679640557734</v>
      </c>
      <c r="F70" s="32">
        <f t="shared" si="1"/>
        <v>42.914504356133165</v>
      </c>
      <c r="G70" s="10"/>
      <c r="H70" s="20"/>
      <c r="K70" s="1"/>
    </row>
    <row r="71" spans="1:11" ht="12.75">
      <c r="A71" s="1" t="s">
        <v>173</v>
      </c>
      <c r="B71" s="12">
        <v>0</v>
      </c>
      <c r="C71" s="12">
        <v>0.02</v>
      </c>
      <c r="D71" s="11">
        <f>Perustaulukko!L72</f>
        <v>0</v>
      </c>
      <c r="E71" s="32">
        <f>IF(C71&gt;0,(D71/C71)*100,"")</f>
        <v>0</v>
      </c>
      <c r="F71" s="32">
        <f>IF(B71&gt;0,(D71/B71)*100,"")</f>
      </c>
      <c r="G71" s="10"/>
      <c r="H71" s="20"/>
      <c r="K71" s="1"/>
    </row>
    <row r="72" spans="1:11" ht="12.75">
      <c r="A72" s="1" t="s">
        <v>79</v>
      </c>
      <c r="B72" s="12">
        <v>0.05</v>
      </c>
      <c r="C72" s="12">
        <v>0.05</v>
      </c>
      <c r="D72" s="11">
        <f>Perustaulukko!L73</f>
        <v>0.06622516556291391</v>
      </c>
      <c r="E72" s="32">
        <f t="shared" si="0"/>
        <v>132.45033112582783</v>
      </c>
      <c r="F72" s="32">
        <f t="shared" si="1"/>
        <v>132.45033112582783</v>
      </c>
      <c r="G72" s="10"/>
      <c r="K72" s="1"/>
    </row>
    <row r="73" spans="1:11" ht="12.75">
      <c r="A73" s="1" t="s">
        <v>92</v>
      </c>
      <c r="B73" s="12">
        <v>0</v>
      </c>
      <c r="C73" s="12">
        <v>0</v>
      </c>
      <c r="D73" s="11">
        <f>Perustaulukko!L74</f>
        <v>0</v>
      </c>
      <c r="E73" s="32">
        <f t="shared" si="0"/>
      </c>
      <c r="F73" s="32">
        <f t="shared" si="1"/>
      </c>
      <c r="G73" s="10"/>
      <c r="K73" s="1"/>
    </row>
    <row r="74" spans="1:11" ht="12.75">
      <c r="A74" s="1" t="s">
        <v>71</v>
      </c>
      <c r="B74" s="12">
        <v>0.14</v>
      </c>
      <c r="C74" s="12">
        <v>0</v>
      </c>
      <c r="D74" s="11">
        <f>Perustaulukko!L75</f>
        <v>2.6324503311258276</v>
      </c>
      <c r="E74" s="32">
        <f t="shared" si="0"/>
      </c>
      <c r="F74" s="32">
        <f t="shared" si="1"/>
        <v>1880.3216650898764</v>
      </c>
      <c r="G74" s="10"/>
      <c r="K74" s="1"/>
    </row>
    <row r="75" spans="1:11" ht="12.75">
      <c r="A75" s="1" t="s">
        <v>97</v>
      </c>
      <c r="B75" s="12">
        <v>0</v>
      </c>
      <c r="C75" s="12">
        <v>0</v>
      </c>
      <c r="D75" s="11">
        <f>Perustaulukko!L76</f>
        <v>0</v>
      </c>
      <c r="E75" s="32">
        <f t="shared" si="0"/>
      </c>
      <c r="F75" s="32">
        <f t="shared" si="1"/>
      </c>
      <c r="G75" s="10"/>
      <c r="H75" s="21"/>
      <c r="K75" s="1"/>
    </row>
    <row r="76" spans="1:11" ht="12.75">
      <c r="A76" s="1" t="s">
        <v>243</v>
      </c>
      <c r="B76" s="12">
        <v>0</v>
      </c>
      <c r="C76" s="12">
        <v>0</v>
      </c>
      <c r="D76" s="11">
        <f>Perustaulukko!L77</f>
        <v>0</v>
      </c>
      <c r="E76" s="32">
        <f>IF(C76&gt;0,(D76/C76)*100,"")</f>
      </c>
      <c r="F76" s="32">
        <f>IF(B76&gt;0,(D76/B76)*100,"")</f>
      </c>
      <c r="G76" s="10"/>
      <c r="H76" s="21"/>
      <c r="K76" s="1"/>
    </row>
    <row r="77" spans="1:11" ht="12.75">
      <c r="A77" s="1" t="s">
        <v>213</v>
      </c>
      <c r="B77" s="12">
        <v>0.19</v>
      </c>
      <c r="C77" s="12">
        <v>0</v>
      </c>
      <c r="D77" s="11">
        <f>Perustaulukko!L78</f>
        <v>0</v>
      </c>
      <c r="E77" s="32">
        <f>IF(C77&gt;0,(D77/C77)*100,"")</f>
      </c>
      <c r="F77" s="32">
        <f>IF(B77&gt;0,(D77/B77)*100,"")</f>
        <v>0</v>
      </c>
      <c r="G77" s="10"/>
      <c r="H77" s="21"/>
      <c r="K77" s="1"/>
    </row>
    <row r="78" spans="1:11" ht="12.75">
      <c r="A78" s="1" t="s">
        <v>27</v>
      </c>
      <c r="B78" s="12">
        <v>8.95</v>
      </c>
      <c r="C78" s="12">
        <v>1.42</v>
      </c>
      <c r="D78" s="11">
        <f>Perustaulukko!L79</f>
        <v>0.16556291390728478</v>
      </c>
      <c r="E78" s="32">
        <f t="shared" si="0"/>
        <v>11.659360134315829</v>
      </c>
      <c r="F78" s="32">
        <f t="shared" si="1"/>
        <v>1.8498649598579306</v>
      </c>
      <c r="G78" s="10"/>
      <c r="H78" s="20"/>
      <c r="K78" s="1"/>
    </row>
    <row r="79" spans="1:11" ht="12.75">
      <c r="A79" s="1" t="s">
        <v>28</v>
      </c>
      <c r="B79" s="12">
        <v>0.09</v>
      </c>
      <c r="C79" s="12">
        <v>0.01772735330615139</v>
      </c>
      <c r="D79" s="11">
        <f>Perustaulukko!L80</f>
        <v>0</v>
      </c>
      <c r="E79" s="32">
        <f t="shared" si="0"/>
        <v>0</v>
      </c>
      <c r="F79" s="32">
        <f t="shared" si="1"/>
        <v>0</v>
      </c>
      <c r="G79" s="10"/>
      <c r="H79" s="21"/>
      <c r="K79" s="1"/>
    </row>
    <row r="80" spans="1:11" ht="12.75">
      <c r="A80" s="1" t="s">
        <v>29</v>
      </c>
      <c r="B80" s="12">
        <v>0.14</v>
      </c>
      <c r="C80" s="12">
        <v>0.18</v>
      </c>
      <c r="D80" s="11">
        <f>Perustaulukko!L81</f>
        <v>0.09933774834437085</v>
      </c>
      <c r="E80" s="32">
        <f t="shared" si="0"/>
        <v>55.187637969094915</v>
      </c>
      <c r="F80" s="32">
        <f t="shared" si="1"/>
        <v>70.95553453169346</v>
      </c>
      <c r="G80" s="10"/>
      <c r="H80" s="21"/>
      <c r="K80" s="1"/>
    </row>
    <row r="81" spans="1:11" ht="12.75">
      <c r="A81" s="1" t="s">
        <v>214</v>
      </c>
      <c r="B81" s="12">
        <v>0.02</v>
      </c>
      <c r="C81" s="12">
        <v>0.05</v>
      </c>
      <c r="D81" s="11">
        <f>Perustaulukko!L82</f>
        <v>0</v>
      </c>
      <c r="E81" s="32">
        <f t="shared" si="0"/>
        <v>0</v>
      </c>
      <c r="F81" s="32">
        <f t="shared" si="1"/>
        <v>0</v>
      </c>
      <c r="G81" s="10"/>
      <c r="H81" s="21"/>
      <c r="K81" s="1"/>
    </row>
    <row r="82" spans="1:11" ht="12.75">
      <c r="A82" s="1" t="s">
        <v>30</v>
      </c>
      <c r="B82" s="12">
        <v>0.09</v>
      </c>
      <c r="C82" s="12">
        <v>0.11</v>
      </c>
      <c r="D82" s="11">
        <f>Perustaulukko!L83</f>
        <v>0.04966887417218543</v>
      </c>
      <c r="E82" s="32">
        <f t="shared" si="0"/>
        <v>45.153521974714025</v>
      </c>
      <c r="F82" s="32">
        <f t="shared" si="1"/>
        <v>55.187637969094915</v>
      </c>
      <c r="G82" s="10"/>
      <c r="H82" s="21"/>
      <c r="K82" s="1"/>
    </row>
    <row r="83" spans="1:11" ht="12.75">
      <c r="A83" s="1" t="s">
        <v>31</v>
      </c>
      <c r="B83" s="12">
        <v>7.2</v>
      </c>
      <c r="C83" s="12">
        <v>2.62</v>
      </c>
      <c r="D83" s="11">
        <f>Perustaulukko!L84</f>
        <v>5.447019867549669</v>
      </c>
      <c r="E83" s="32">
        <f t="shared" si="0"/>
        <v>207.9015216622011</v>
      </c>
      <c r="F83" s="32">
        <f t="shared" si="1"/>
        <v>75.65305371596762</v>
      </c>
      <c r="G83" s="10"/>
      <c r="H83" s="20"/>
      <c r="K83" s="1"/>
    </row>
    <row r="84" spans="1:11" ht="12.75">
      <c r="A84" s="1" t="s">
        <v>32</v>
      </c>
      <c r="B84" s="12">
        <v>8.8</v>
      </c>
      <c r="C84" s="12">
        <v>1.88</v>
      </c>
      <c r="D84" s="11">
        <f>Perustaulukko!L85</f>
        <v>0.3973509933774834</v>
      </c>
      <c r="E84" s="32">
        <f t="shared" si="0"/>
        <v>21.13569113710018</v>
      </c>
      <c r="F84" s="32">
        <f t="shared" si="1"/>
        <v>4.515352197471402</v>
      </c>
      <c r="G84" s="10"/>
      <c r="H84" s="20"/>
      <c r="K84" s="1"/>
    </row>
    <row r="85" spans="1:11" ht="12.75">
      <c r="A85" s="1" t="s">
        <v>33</v>
      </c>
      <c r="B85" s="12">
        <v>0.17</v>
      </c>
      <c r="C85" s="12">
        <v>0</v>
      </c>
      <c r="D85" s="11">
        <f>Perustaulukko!L86</f>
        <v>0</v>
      </c>
      <c r="E85" s="32">
        <f t="shared" si="0"/>
      </c>
      <c r="F85" s="32">
        <f t="shared" si="1"/>
        <v>0</v>
      </c>
      <c r="G85" s="10"/>
      <c r="H85" s="21"/>
      <c r="K85" s="1"/>
    </row>
    <row r="86" spans="1:11" ht="12.75">
      <c r="A86" s="1" t="s">
        <v>215</v>
      </c>
      <c r="B86" s="12">
        <v>0.03</v>
      </c>
      <c r="C86" s="12">
        <v>0</v>
      </c>
      <c r="D86" s="11">
        <f>Perustaulukko!L87</f>
        <v>0.033112582781456956</v>
      </c>
      <c r="E86" s="32">
        <f>IF(C86&gt;0,(D86/C86)*100,"")</f>
      </c>
      <c r="F86" s="32">
        <f>IF(B86&gt;0,(D86/B86)*100,"")</f>
        <v>110.37527593818986</v>
      </c>
      <c r="G86" s="10"/>
      <c r="H86" s="21"/>
      <c r="K86" s="1"/>
    </row>
    <row r="87" spans="1:11" ht="12.75">
      <c r="A87" s="1" t="s">
        <v>116</v>
      </c>
      <c r="B87" s="12">
        <v>0</v>
      </c>
      <c r="C87" s="12">
        <v>0</v>
      </c>
      <c r="D87" s="11">
        <f>Perustaulukko!L88</f>
        <v>0</v>
      </c>
      <c r="E87" s="32">
        <f t="shared" si="0"/>
      </c>
      <c r="F87" s="32">
        <f t="shared" si="1"/>
      </c>
      <c r="G87" s="10"/>
      <c r="H87" s="21"/>
      <c r="K87" s="1"/>
    </row>
    <row r="88" spans="1:11" ht="12.75">
      <c r="A88" s="1" t="s">
        <v>34</v>
      </c>
      <c r="B88" s="12">
        <v>9.02</v>
      </c>
      <c r="C88" s="12">
        <v>8.37</v>
      </c>
      <c r="D88" s="11">
        <f>Perustaulukko!L89</f>
        <v>4.735099337748345</v>
      </c>
      <c r="E88" s="32">
        <f t="shared" si="0"/>
        <v>56.57227404717259</v>
      </c>
      <c r="F88" s="32">
        <f t="shared" si="1"/>
        <v>52.495558068163476</v>
      </c>
      <c r="G88" s="10"/>
      <c r="H88" s="21"/>
      <c r="K88" s="1"/>
    </row>
    <row r="89" spans="1:11" ht="12.75">
      <c r="A89" s="1" t="s">
        <v>35</v>
      </c>
      <c r="B89" s="12">
        <v>0.02</v>
      </c>
      <c r="C89" s="12">
        <v>0</v>
      </c>
      <c r="D89" s="11">
        <f>Perustaulukko!L90</f>
        <v>0</v>
      </c>
      <c r="E89" s="32">
        <f t="shared" si="0"/>
      </c>
      <c r="F89" s="32">
        <f t="shared" si="1"/>
        <v>0</v>
      </c>
      <c r="G89" s="10"/>
      <c r="H89" s="21"/>
      <c r="K89" s="1"/>
    </row>
    <row r="90" spans="1:11" ht="12.75">
      <c r="A90" s="1" t="s">
        <v>36</v>
      </c>
      <c r="B90" s="12">
        <v>9.21</v>
      </c>
      <c r="C90" s="12">
        <v>3.99</v>
      </c>
      <c r="D90" s="11">
        <f>Perustaulukko!L91</f>
        <v>1.390728476821192</v>
      </c>
      <c r="E90" s="32">
        <f t="shared" si="0"/>
        <v>34.85535029627048</v>
      </c>
      <c r="F90" s="32">
        <f t="shared" si="1"/>
        <v>15.100200616951051</v>
      </c>
      <c r="G90" s="10"/>
      <c r="H90" s="21"/>
      <c r="K90" s="1"/>
    </row>
    <row r="91" spans="1:11" ht="12.75">
      <c r="A91" s="1" t="s">
        <v>37</v>
      </c>
      <c r="B91" s="12">
        <v>2.32</v>
      </c>
      <c r="C91" s="12">
        <v>2.09</v>
      </c>
      <c r="D91" s="11">
        <f>Perustaulukko!L92</f>
        <v>2.0033112582781456</v>
      </c>
      <c r="E91" s="32">
        <f t="shared" si="0"/>
        <v>95.85221331474382</v>
      </c>
      <c r="F91" s="32">
        <f t="shared" si="1"/>
        <v>86.3496232016442</v>
      </c>
      <c r="G91" s="10"/>
      <c r="H91" s="20"/>
      <c r="K91" s="1"/>
    </row>
    <row r="92" spans="1:11" ht="12.75">
      <c r="A92" s="1" t="s">
        <v>38</v>
      </c>
      <c r="B92" s="12">
        <v>3.18</v>
      </c>
      <c r="C92" s="12">
        <v>3.01</v>
      </c>
      <c r="D92" s="11">
        <f>Perustaulukko!L93</f>
        <v>2.0695364238410594</v>
      </c>
      <c r="E92" s="32">
        <f t="shared" si="0"/>
        <v>68.75536291830763</v>
      </c>
      <c r="F92" s="32">
        <f t="shared" si="1"/>
        <v>65.07976175600815</v>
      </c>
      <c r="G92" s="10"/>
      <c r="H92" s="20"/>
      <c r="K92" s="1"/>
    </row>
    <row r="93" spans="1:11" ht="12.75">
      <c r="A93" s="1" t="s">
        <v>39</v>
      </c>
      <c r="B93" s="12">
        <v>2.46</v>
      </c>
      <c r="C93" s="12">
        <v>2.04</v>
      </c>
      <c r="D93" s="11">
        <f>Perustaulukko!L94</f>
        <v>2.4503311258278146</v>
      </c>
      <c r="E93" s="32">
        <f t="shared" si="0"/>
        <v>120.11427087391249</v>
      </c>
      <c r="F93" s="32">
        <f t="shared" si="1"/>
        <v>99.60695633446402</v>
      </c>
      <c r="G93" s="10"/>
      <c r="H93" s="20"/>
      <c r="K93" s="1"/>
    </row>
    <row r="94" spans="1:11" ht="12.75">
      <c r="A94" s="1" t="s">
        <v>40</v>
      </c>
      <c r="B94" s="12">
        <v>50.88</v>
      </c>
      <c r="C94" s="12">
        <v>69.35</v>
      </c>
      <c r="D94" s="11">
        <f>Perustaulukko!L95</f>
        <v>66.00993377483444</v>
      </c>
      <c r="E94" s="32">
        <f t="shared" si="0"/>
        <v>95.18375454193864</v>
      </c>
      <c r="F94" s="32">
        <f t="shared" si="1"/>
        <v>129.73650506060227</v>
      </c>
      <c r="G94" s="10"/>
      <c r="H94" s="20"/>
      <c r="K94" s="1"/>
    </row>
    <row r="95" spans="1:11" ht="12.75">
      <c r="A95" s="1" t="s">
        <v>41</v>
      </c>
      <c r="B95" s="12">
        <v>96.23</v>
      </c>
      <c r="C95" s="12">
        <v>106.59</v>
      </c>
      <c r="D95" s="11">
        <f>Perustaulukko!L96</f>
        <v>106.75496688741723</v>
      </c>
      <c r="E95" s="32">
        <f t="shared" si="0"/>
        <v>100.15476769623533</v>
      </c>
      <c r="F95" s="32">
        <f t="shared" si="1"/>
        <v>110.93730321876465</v>
      </c>
      <c r="G95" s="10"/>
      <c r="H95" s="20"/>
      <c r="K95" s="1"/>
    </row>
    <row r="96" spans="1:11" ht="12.75">
      <c r="A96" s="1" t="s">
        <v>72</v>
      </c>
      <c r="B96" s="12">
        <v>0.02</v>
      </c>
      <c r="C96" s="12">
        <v>0.04</v>
      </c>
      <c r="D96" s="11">
        <f>Perustaulukko!L97</f>
        <v>0.06622516556291391</v>
      </c>
      <c r="E96" s="32">
        <f t="shared" si="0"/>
        <v>165.56291390728478</v>
      </c>
      <c r="F96" s="32">
        <f t="shared" si="1"/>
        <v>331.12582781456956</v>
      </c>
      <c r="G96" s="10"/>
      <c r="H96" s="21"/>
      <c r="K96" s="1"/>
    </row>
    <row r="97" spans="1:11" ht="12.75">
      <c r="A97" s="1" t="s">
        <v>42</v>
      </c>
      <c r="B97" s="12">
        <v>2.47</v>
      </c>
      <c r="C97" s="12">
        <v>1.4</v>
      </c>
      <c r="D97" s="11">
        <f>Perustaulukko!L98</f>
        <v>1.5728476821192052</v>
      </c>
      <c r="E97" s="32">
        <f t="shared" si="0"/>
        <v>112.34626300851467</v>
      </c>
      <c r="F97" s="32">
        <f t="shared" si="1"/>
        <v>63.67804381049413</v>
      </c>
      <c r="G97" s="10"/>
      <c r="H97" s="20"/>
      <c r="K97" s="1"/>
    </row>
    <row r="98" spans="1:11" ht="12.75">
      <c r="A98" s="1" t="s">
        <v>43</v>
      </c>
      <c r="B98" s="12">
        <v>0.14</v>
      </c>
      <c r="C98" s="12">
        <v>0.14</v>
      </c>
      <c r="D98" s="11">
        <f>Perustaulukko!L99</f>
        <v>0.13245033112582782</v>
      </c>
      <c r="E98" s="32">
        <f t="shared" si="0"/>
        <v>94.6073793755913</v>
      </c>
      <c r="F98" s="32">
        <f t="shared" si="1"/>
        <v>94.6073793755913</v>
      </c>
      <c r="G98" s="10"/>
      <c r="H98" s="21"/>
      <c r="K98" s="1"/>
    </row>
    <row r="99" spans="1:11" ht="12.75">
      <c r="A99" s="1" t="s">
        <v>44</v>
      </c>
      <c r="B99" s="12">
        <v>13.66</v>
      </c>
      <c r="C99" s="12">
        <v>5.05</v>
      </c>
      <c r="D99" s="11">
        <f>Perustaulukko!L100</f>
        <v>4.23841059602649</v>
      </c>
      <c r="E99" s="32">
        <f t="shared" si="0"/>
        <v>83.92892269359388</v>
      </c>
      <c r="F99" s="32">
        <f t="shared" si="1"/>
        <v>31.027896017763474</v>
      </c>
      <c r="G99" s="10"/>
      <c r="H99" s="20"/>
      <c r="K99" s="1"/>
    </row>
    <row r="100" spans="1:11" ht="12.75">
      <c r="A100" s="1" t="s">
        <v>45</v>
      </c>
      <c r="B100" s="12">
        <v>18.4</v>
      </c>
      <c r="C100" s="12">
        <v>15.21</v>
      </c>
      <c r="D100" s="11">
        <f>Perustaulukko!L101</f>
        <v>21.05960264900662</v>
      </c>
      <c r="E100" s="32">
        <f t="shared" si="0"/>
        <v>138.45892602897186</v>
      </c>
      <c r="F100" s="32">
        <f t="shared" si="1"/>
        <v>114.45436222286207</v>
      </c>
      <c r="G100" s="10"/>
      <c r="H100" s="20"/>
      <c r="K100" s="1"/>
    </row>
    <row r="101" spans="1:11" ht="12.75">
      <c r="A101" s="1" t="s">
        <v>183</v>
      </c>
      <c r="B101" s="12">
        <v>0.12</v>
      </c>
      <c r="C101" s="12">
        <v>0</v>
      </c>
      <c r="D101" s="11">
        <f>Perustaulukko!L102</f>
        <v>0</v>
      </c>
      <c r="E101" s="32">
        <f>IF(C101&gt;0,(D101/C101)*100,"")</f>
      </c>
      <c r="F101" s="32">
        <f>IF(B101&gt;0,(D101/B101)*100,"")</f>
        <v>0</v>
      </c>
      <c r="G101" s="10"/>
      <c r="H101" s="20"/>
      <c r="K101" s="1"/>
    </row>
    <row r="102" spans="1:11" ht="12.75">
      <c r="A102" s="1" t="s">
        <v>46</v>
      </c>
      <c r="B102" s="12">
        <v>38.53</v>
      </c>
      <c r="C102" s="12">
        <v>46.69</v>
      </c>
      <c r="D102" s="11">
        <f>Perustaulukko!L103</f>
        <v>52.35099337748344</v>
      </c>
      <c r="E102" s="32">
        <f t="shared" si="0"/>
        <v>112.12463777571952</v>
      </c>
      <c r="F102" s="32">
        <f t="shared" si="1"/>
        <v>135.87073287693602</v>
      </c>
      <c r="G102" s="10"/>
      <c r="H102" s="20"/>
      <c r="K102" s="1"/>
    </row>
    <row r="103" spans="1:11" ht="12.75">
      <c r="A103" s="1" t="s">
        <v>105</v>
      </c>
      <c r="B103" s="12">
        <v>0</v>
      </c>
      <c r="C103" s="12">
        <v>0</v>
      </c>
      <c r="D103" s="11">
        <f>Perustaulukko!L104</f>
        <v>0.08278145695364239</v>
      </c>
      <c r="E103" s="32">
        <f aca="true" t="shared" si="4" ref="E103:E129">IF(C103&gt;0,(D103/C103)*100,"")</f>
      </c>
      <c r="F103" s="32">
        <f aca="true" t="shared" si="5" ref="F103:F129">IF(B103&gt;0,(D103/B103)*100,"")</f>
      </c>
      <c r="G103" s="10"/>
      <c r="H103" s="21"/>
      <c r="K103" s="1"/>
    </row>
    <row r="104" spans="1:11" ht="12.75">
      <c r="A104" s="1" t="s">
        <v>47</v>
      </c>
      <c r="B104" s="12">
        <v>28.86</v>
      </c>
      <c r="C104" s="12">
        <v>28.19</v>
      </c>
      <c r="D104" s="11">
        <f>Perustaulukko!L105</f>
        <v>32.897350993377486</v>
      </c>
      <c r="E104" s="32">
        <f t="shared" si="4"/>
        <v>116.69865552812162</v>
      </c>
      <c r="F104" s="32">
        <f t="shared" si="5"/>
        <v>113.98943518148816</v>
      </c>
      <c r="G104" s="10"/>
      <c r="H104" s="20"/>
      <c r="K104" s="1"/>
    </row>
    <row r="105" spans="1:11" ht="12.75">
      <c r="A105" s="1" t="s">
        <v>48</v>
      </c>
      <c r="B105" s="12">
        <v>6.48</v>
      </c>
      <c r="C105" s="12">
        <v>9.18</v>
      </c>
      <c r="D105" s="11">
        <f>Perustaulukko!L106</f>
        <v>9.288079470198676</v>
      </c>
      <c r="E105" s="32">
        <f t="shared" si="4"/>
        <v>101.17733627667404</v>
      </c>
      <c r="F105" s="32">
        <f t="shared" si="5"/>
        <v>143.33455972528822</v>
      </c>
      <c r="G105" s="10"/>
      <c r="H105" s="20"/>
      <c r="K105" s="1"/>
    </row>
    <row r="106" spans="1:11" ht="12.75">
      <c r="A106" s="1" t="s">
        <v>49</v>
      </c>
      <c r="B106" s="12">
        <v>0.52</v>
      </c>
      <c r="C106" s="12">
        <v>0.28</v>
      </c>
      <c r="D106" s="11">
        <f>Perustaulukko!L107</f>
        <v>0.48013245033112584</v>
      </c>
      <c r="E106" s="32">
        <f t="shared" si="4"/>
        <v>171.4758751182592</v>
      </c>
      <c r="F106" s="32">
        <f t="shared" si="5"/>
        <v>92.3331635252165</v>
      </c>
      <c r="G106" s="10"/>
      <c r="H106" s="21"/>
      <c r="K106" s="1"/>
    </row>
    <row r="107" spans="1:11" ht="12.75">
      <c r="A107" s="1" t="s">
        <v>50</v>
      </c>
      <c r="B107" s="12">
        <v>11.29</v>
      </c>
      <c r="C107" s="12">
        <v>11.1</v>
      </c>
      <c r="D107" s="11">
        <f>Perustaulukko!L108</f>
        <v>11.589403973509933</v>
      </c>
      <c r="E107" s="32">
        <f t="shared" si="4"/>
        <v>104.40904480639578</v>
      </c>
      <c r="F107" s="32">
        <f t="shared" si="5"/>
        <v>102.6519395350747</v>
      </c>
      <c r="G107" s="10"/>
      <c r="H107" s="20"/>
      <c r="I107" s="20"/>
      <c r="K107" s="1"/>
    </row>
    <row r="108" spans="1:11" ht="12.75">
      <c r="A108" s="1" t="s">
        <v>51</v>
      </c>
      <c r="B108" s="12">
        <v>44.73</v>
      </c>
      <c r="C108" s="12">
        <v>41.45</v>
      </c>
      <c r="D108" s="11">
        <f>Perustaulukko!L109</f>
        <v>32.980132450331126</v>
      </c>
      <c r="E108" s="32">
        <f t="shared" si="4"/>
        <v>79.56606140007509</v>
      </c>
      <c r="F108" s="32">
        <f t="shared" si="5"/>
        <v>73.73157265891153</v>
      </c>
      <c r="G108" s="10"/>
      <c r="H108" s="20"/>
      <c r="K108" s="1"/>
    </row>
    <row r="109" spans="1:11" ht="12.75">
      <c r="A109" s="1" t="s">
        <v>52</v>
      </c>
      <c r="B109" s="12">
        <v>1.32</v>
      </c>
      <c r="C109" s="12">
        <v>0.37</v>
      </c>
      <c r="D109" s="11">
        <f>Perustaulukko!L110</f>
        <v>0.1986754966887417</v>
      </c>
      <c r="E109" s="32">
        <f t="shared" si="4"/>
        <v>53.69608018614641</v>
      </c>
      <c r="F109" s="32">
        <f t="shared" si="5"/>
        <v>15.05117399157134</v>
      </c>
      <c r="G109" s="10"/>
      <c r="H109" s="21"/>
      <c r="K109" s="1"/>
    </row>
    <row r="110" spans="1:11" ht="12.75">
      <c r="A110" s="1" t="s">
        <v>53</v>
      </c>
      <c r="B110" s="12">
        <v>0.24</v>
      </c>
      <c r="C110" s="12">
        <v>0.14</v>
      </c>
      <c r="D110" s="11">
        <f>Perustaulukko!L111</f>
        <v>0.06622516556291391</v>
      </c>
      <c r="E110" s="32">
        <f t="shared" si="4"/>
        <v>47.30368968779565</v>
      </c>
      <c r="F110" s="32">
        <f t="shared" si="5"/>
        <v>27.593818984547465</v>
      </c>
      <c r="G110" s="10"/>
      <c r="H110" s="21"/>
      <c r="K110" s="1"/>
    </row>
    <row r="111" spans="1:11" ht="12.75">
      <c r="A111" s="1" t="s">
        <v>54</v>
      </c>
      <c r="B111" s="12">
        <v>52.09</v>
      </c>
      <c r="C111" s="12">
        <v>60.01</v>
      </c>
      <c r="D111" s="11">
        <f>Perustaulukko!L112</f>
        <v>58.41059602649007</v>
      </c>
      <c r="E111" s="32">
        <f t="shared" si="4"/>
        <v>97.33477091566417</v>
      </c>
      <c r="F111" s="32">
        <f t="shared" si="5"/>
        <v>112.13399121998478</v>
      </c>
      <c r="G111" s="10"/>
      <c r="H111" s="20"/>
      <c r="K111" s="1"/>
    </row>
    <row r="112" spans="1:11" ht="12.75">
      <c r="A112" s="1" t="s">
        <v>55</v>
      </c>
      <c r="B112" s="12">
        <v>3.38</v>
      </c>
      <c r="C112" s="12">
        <v>1.37</v>
      </c>
      <c r="D112" s="11">
        <f>Perustaulukko!L113</f>
        <v>1.9867549668874172</v>
      </c>
      <c r="E112" s="32">
        <f t="shared" si="4"/>
        <v>145.01861072170928</v>
      </c>
      <c r="F112" s="32">
        <f t="shared" si="5"/>
        <v>58.77973274814844</v>
      </c>
      <c r="G112" s="10"/>
      <c r="H112" s="21"/>
      <c r="K112" s="1"/>
    </row>
    <row r="113" spans="1:11" ht="12.75">
      <c r="A113" s="1" t="s">
        <v>56</v>
      </c>
      <c r="B113" s="12">
        <v>3.78</v>
      </c>
      <c r="C113" s="12">
        <v>0.98</v>
      </c>
      <c r="D113" s="11">
        <f>Perustaulukko!L114</f>
        <v>0.6291390728476821</v>
      </c>
      <c r="E113" s="32">
        <f t="shared" si="4"/>
        <v>64.1978645762941</v>
      </c>
      <c r="F113" s="32">
        <f t="shared" si="5"/>
        <v>16.643890816076247</v>
      </c>
      <c r="G113" s="10"/>
      <c r="H113" s="20"/>
      <c r="K113" s="1"/>
    </row>
    <row r="114" spans="1:11" ht="12.75">
      <c r="A114" s="1" t="s">
        <v>57</v>
      </c>
      <c r="B114" s="12">
        <v>0.31</v>
      </c>
      <c r="C114" s="12">
        <v>0.04</v>
      </c>
      <c r="D114" s="11">
        <f>Perustaulukko!L115</f>
        <v>0.016556291390728478</v>
      </c>
      <c r="E114" s="32">
        <f t="shared" si="4"/>
        <v>41.390728476821195</v>
      </c>
      <c r="F114" s="32">
        <f t="shared" si="5"/>
        <v>5.340739158299509</v>
      </c>
      <c r="G114" s="10"/>
      <c r="H114" s="21"/>
      <c r="K114" s="1"/>
    </row>
    <row r="115" spans="1:11" ht="12.75">
      <c r="A115" s="1" t="s">
        <v>216</v>
      </c>
      <c r="B115" s="12">
        <v>0</v>
      </c>
      <c r="C115" s="12">
        <v>0</v>
      </c>
      <c r="D115" s="11">
        <f>Perustaulukko!L116</f>
        <v>0</v>
      </c>
      <c r="E115" s="32">
        <f>IF(C115&gt;0,(D115/C115)*100,"")</f>
      </c>
      <c r="F115" s="32">
        <f>IF(B115&gt;0,(D115/B115)*100,"")</f>
      </c>
      <c r="G115" s="10"/>
      <c r="H115" s="21"/>
      <c r="K115" s="1"/>
    </row>
    <row r="116" spans="1:11" ht="12.75">
      <c r="A116" s="1" t="s">
        <v>58</v>
      </c>
      <c r="B116" s="12">
        <v>19.6</v>
      </c>
      <c r="C116" s="12">
        <v>5.66</v>
      </c>
      <c r="D116" s="11">
        <f>Perustaulukko!L117</f>
        <v>0.2814569536423841</v>
      </c>
      <c r="E116" s="32">
        <f t="shared" si="4"/>
        <v>4.97273769686191</v>
      </c>
      <c r="F116" s="32">
        <f t="shared" si="5"/>
        <v>1.4360048655223678</v>
      </c>
      <c r="G116" s="10"/>
      <c r="H116" s="20"/>
      <c r="K116" s="1"/>
    </row>
    <row r="117" spans="1:11" ht="12.75">
      <c r="A117" s="1" t="s">
        <v>59</v>
      </c>
      <c r="B117" s="12">
        <v>0.03</v>
      </c>
      <c r="C117" s="12">
        <v>0.02</v>
      </c>
      <c r="D117" s="11">
        <f>Perustaulukko!L118</f>
        <v>0.016556291390728478</v>
      </c>
      <c r="E117" s="32">
        <f t="shared" si="4"/>
        <v>82.78145695364239</v>
      </c>
      <c r="F117" s="32">
        <f t="shared" si="5"/>
        <v>55.18763796909493</v>
      </c>
      <c r="G117" s="10"/>
      <c r="H117" s="21"/>
      <c r="K117" s="1"/>
    </row>
    <row r="118" spans="1:11" ht="12.75">
      <c r="A118" s="1" t="s">
        <v>60</v>
      </c>
      <c r="B118" s="12">
        <v>1.68</v>
      </c>
      <c r="C118" s="12">
        <v>0.44</v>
      </c>
      <c r="D118" s="11">
        <f>Perustaulukko!L119</f>
        <v>0.11589403973509933</v>
      </c>
      <c r="E118" s="32">
        <f t="shared" si="4"/>
        <v>26.33955448524985</v>
      </c>
      <c r="F118" s="32">
        <f t="shared" si="5"/>
        <v>6.898454746136866</v>
      </c>
      <c r="G118" s="10"/>
      <c r="H118" s="21"/>
      <c r="K118" s="1"/>
    </row>
    <row r="119" spans="1:11" ht="12.75">
      <c r="A119" s="1" t="s">
        <v>61</v>
      </c>
      <c r="B119" s="12">
        <v>0.98</v>
      </c>
      <c r="C119" s="12">
        <v>0.44</v>
      </c>
      <c r="D119" s="11">
        <f>Perustaulukko!L120</f>
        <v>0.18211920529801323</v>
      </c>
      <c r="E119" s="32">
        <f t="shared" si="4"/>
        <v>41.39072847682119</v>
      </c>
      <c r="F119" s="32">
        <f t="shared" si="5"/>
        <v>18.58359237734829</v>
      </c>
      <c r="G119" s="10"/>
      <c r="H119" s="20"/>
      <c r="K119" s="1"/>
    </row>
    <row r="120" spans="1:11" ht="12.75">
      <c r="A120" s="1" t="s">
        <v>62</v>
      </c>
      <c r="B120" s="12">
        <v>0.82</v>
      </c>
      <c r="C120" s="12">
        <v>0.04</v>
      </c>
      <c r="D120" s="11">
        <f>Perustaulukko!L121</f>
        <v>0.16556291390728478</v>
      </c>
      <c r="E120" s="32">
        <f t="shared" si="4"/>
        <v>413.907284768212</v>
      </c>
      <c r="F120" s="32">
        <f t="shared" si="5"/>
        <v>20.19059925698595</v>
      </c>
      <c r="G120" s="10"/>
      <c r="H120" s="21"/>
      <c r="K120" s="1"/>
    </row>
    <row r="121" spans="1:11" ht="12.75">
      <c r="A121" s="1" t="s">
        <v>63</v>
      </c>
      <c r="B121" s="12">
        <v>13.9</v>
      </c>
      <c r="C121" s="12">
        <v>5.9</v>
      </c>
      <c r="D121" s="11">
        <f>Perustaulukko!L122</f>
        <v>3.5264900662251657</v>
      </c>
      <c r="E121" s="32">
        <f t="shared" si="4"/>
        <v>59.77101807161297</v>
      </c>
      <c r="F121" s="32">
        <f t="shared" si="5"/>
        <v>25.3704321311163</v>
      </c>
      <c r="G121" s="10"/>
      <c r="H121" s="20"/>
      <c r="K121" s="1"/>
    </row>
    <row r="122" spans="1:11" ht="12.75">
      <c r="A122" s="1" t="s">
        <v>179</v>
      </c>
      <c r="B122" s="12">
        <v>0</v>
      </c>
      <c r="C122" s="12">
        <v>0</v>
      </c>
      <c r="D122" s="11">
        <f>Perustaulukko!L123</f>
        <v>0</v>
      </c>
      <c r="E122" s="32">
        <f>IF(C122&gt;0,(D122/C122)*100,"")</f>
      </c>
      <c r="F122" s="32">
        <f>IF(B122&gt;0,(D122/B122)*100,"")</f>
      </c>
      <c r="G122" s="10"/>
      <c r="H122" s="20"/>
      <c r="K122" s="1"/>
    </row>
    <row r="123" spans="1:11" ht="12.75">
      <c r="A123" s="1" t="s">
        <v>84</v>
      </c>
      <c r="B123" s="12">
        <v>0.05</v>
      </c>
      <c r="C123" s="12">
        <v>0</v>
      </c>
      <c r="D123" s="11">
        <f>Perustaulukko!L124</f>
        <v>0.016556291390728478</v>
      </c>
      <c r="E123" s="32">
        <f t="shared" si="4"/>
      </c>
      <c r="F123" s="32">
        <f t="shared" si="5"/>
        <v>33.11258278145696</v>
      </c>
      <c r="G123" s="10"/>
      <c r="H123" s="21"/>
      <c r="K123" s="1"/>
    </row>
    <row r="124" spans="1:11" ht="12.75">
      <c r="A124" s="1" t="s">
        <v>90</v>
      </c>
      <c r="B124" s="12">
        <v>0.02</v>
      </c>
      <c r="C124" s="12">
        <v>0</v>
      </c>
      <c r="D124" s="11">
        <f>Perustaulukko!L125</f>
        <v>0.06622516556291391</v>
      </c>
      <c r="E124" s="32">
        <f t="shared" si="4"/>
      </c>
      <c r="F124" s="32">
        <f t="shared" si="5"/>
        <v>331.12582781456956</v>
      </c>
      <c r="G124" s="10"/>
      <c r="H124" s="21"/>
      <c r="K124" s="1"/>
    </row>
    <row r="125" spans="1:11" ht="12.75">
      <c r="A125" s="1" t="s">
        <v>64</v>
      </c>
      <c r="B125" s="12">
        <v>44.56</v>
      </c>
      <c r="C125" s="12">
        <v>39.66</v>
      </c>
      <c r="D125" s="11">
        <f>Perustaulukko!L126</f>
        <v>32.33443708609271</v>
      </c>
      <c r="E125" s="32">
        <f t="shared" si="4"/>
        <v>81.52908998006232</v>
      </c>
      <c r="F125" s="32">
        <f t="shared" si="5"/>
        <v>72.56381751816137</v>
      </c>
      <c r="G125" s="10"/>
      <c r="H125" s="20"/>
      <c r="K125" s="1"/>
    </row>
    <row r="126" spans="1:11" ht="12.75">
      <c r="A126" s="1" t="s">
        <v>244</v>
      </c>
      <c r="B126" s="12">
        <v>0</v>
      </c>
      <c r="C126" s="12">
        <v>0</v>
      </c>
      <c r="D126" s="11">
        <f>Perustaulukko!L127</f>
        <v>0</v>
      </c>
      <c r="E126" s="32">
        <f>IF(C126&gt;0,(D126/C126)*100,"")</f>
      </c>
      <c r="F126" s="32">
        <f>IF(B126&gt;0,(D126/B126)*100,"")</f>
      </c>
      <c r="G126" s="10"/>
      <c r="H126" s="20"/>
      <c r="K126" s="1"/>
    </row>
    <row r="127" spans="1:11" ht="13.5" thickBot="1">
      <c r="A127" s="33" t="s">
        <v>87</v>
      </c>
      <c r="B127" s="34">
        <v>0.03</v>
      </c>
      <c r="C127" s="34">
        <v>0.02</v>
      </c>
      <c r="D127" s="45">
        <f>Perustaulukko!L128</f>
        <v>0.016556291390728478</v>
      </c>
      <c r="E127" s="46">
        <f t="shared" si="4"/>
        <v>82.78145695364239</v>
      </c>
      <c r="F127" s="35">
        <f t="shared" si="5"/>
        <v>55.18763796909493</v>
      </c>
      <c r="G127" s="10"/>
      <c r="K127" s="1"/>
    </row>
    <row r="128" spans="1:11" ht="12.75">
      <c r="A128" s="1" t="s">
        <v>120</v>
      </c>
      <c r="B128" s="69">
        <v>675</v>
      </c>
      <c r="C128" s="24">
        <v>629</v>
      </c>
      <c r="D128" s="30">
        <f>Perustaulukko!L129</f>
        <v>603.5264900662254</v>
      </c>
      <c r="E128" s="32">
        <f t="shared" si="4"/>
        <v>95.95015740321548</v>
      </c>
      <c r="F128" s="32">
        <f t="shared" si="5"/>
        <v>89.41133186166303</v>
      </c>
      <c r="G128" s="47"/>
      <c r="K128" s="1"/>
    </row>
    <row r="129" spans="1:11" ht="12.75">
      <c r="A129" s="1" t="s">
        <v>130</v>
      </c>
      <c r="B129" s="69">
        <v>109</v>
      </c>
      <c r="C129" s="24">
        <v>82</v>
      </c>
      <c r="D129" s="30">
        <f>Perustaulukko!L130</f>
        <v>90</v>
      </c>
      <c r="E129" s="32">
        <f t="shared" si="4"/>
        <v>109.75609756097562</v>
      </c>
      <c r="F129" s="32">
        <f t="shared" si="5"/>
        <v>82.56880733944955</v>
      </c>
      <c r="G129" s="47"/>
      <c r="K129" s="1"/>
    </row>
    <row r="130" spans="3:11" ht="12.75">
      <c r="C130" s="23"/>
      <c r="K130" s="1"/>
    </row>
    <row r="131" spans="3:11" ht="12.75">
      <c r="C131" s="23"/>
      <c r="K131" s="1"/>
    </row>
    <row r="132" spans="3:11" ht="12.75">
      <c r="C132" s="23"/>
      <c r="K132" s="1"/>
    </row>
    <row r="133" spans="3:11" ht="12.75">
      <c r="C133" s="23"/>
      <c r="K133" s="1"/>
    </row>
    <row r="134" spans="3:11" ht="12.75">
      <c r="C134" s="23"/>
      <c r="K134" s="1"/>
    </row>
    <row r="135" spans="3:11" ht="12.75">
      <c r="C135" s="23"/>
      <c r="K135" s="1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5"/>
    </row>
    <row r="151" ht="12.75">
      <c r="C151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7">
      <selection activeCell="A18" sqref="A18:IV18"/>
    </sheetView>
  </sheetViews>
  <sheetFormatPr defaultColWidth="9.140625" defaultRowHeight="12.75"/>
  <cols>
    <col min="3" max="3" width="15.7109375" style="0" customWidth="1"/>
  </cols>
  <sheetData>
    <row r="1" s="1" customFormat="1" ht="12.75">
      <c r="A1" s="1" t="s">
        <v>197</v>
      </c>
    </row>
    <row r="2" ht="12.75">
      <c r="G2" s="2" t="s">
        <v>136</v>
      </c>
    </row>
    <row r="3" spans="1:5" s="1" customFormat="1" ht="12.75">
      <c r="A3" s="1" t="s">
        <v>235</v>
      </c>
      <c r="B3" s="1" t="s">
        <v>236</v>
      </c>
      <c r="D3" s="1" t="s">
        <v>234</v>
      </c>
      <c r="E3" s="2"/>
    </row>
    <row r="4" spans="1:5" s="1" customFormat="1" ht="12.75">
      <c r="A4" s="1" t="s">
        <v>204</v>
      </c>
      <c r="B4" s="1" t="s">
        <v>205</v>
      </c>
      <c r="D4" s="1" t="s">
        <v>176</v>
      </c>
      <c r="E4" s="2"/>
    </row>
    <row r="5" spans="1:4" s="1" customFormat="1" ht="12.75">
      <c r="A5" s="1" t="s">
        <v>159</v>
      </c>
      <c r="B5" s="1" t="s">
        <v>160</v>
      </c>
      <c r="D5" s="1" t="s">
        <v>279</v>
      </c>
    </row>
    <row r="6" spans="1:5" s="1" customFormat="1" ht="12.75">
      <c r="A6" s="1" t="s">
        <v>283</v>
      </c>
      <c r="B6" s="1" t="s">
        <v>284</v>
      </c>
      <c r="D6" s="1" t="s">
        <v>285</v>
      </c>
      <c r="E6" s="2"/>
    </row>
    <row r="7" spans="1:5" s="1" customFormat="1" ht="12.75">
      <c r="A7" s="1" t="s">
        <v>75</v>
      </c>
      <c r="B7" s="1" t="s">
        <v>135</v>
      </c>
      <c r="D7" s="1" t="s">
        <v>281</v>
      </c>
      <c r="E7" s="2"/>
    </row>
    <row r="8" spans="1:5" s="1" customFormat="1" ht="12.75">
      <c r="A8" s="1" t="s">
        <v>75</v>
      </c>
      <c r="B8" s="1" t="s">
        <v>307</v>
      </c>
      <c r="D8" s="1" t="s">
        <v>308</v>
      </c>
      <c r="E8" s="2"/>
    </row>
    <row r="9" spans="1:4" s="1" customFormat="1" ht="12.75">
      <c r="A9" s="1" t="s">
        <v>75</v>
      </c>
      <c r="B9" s="1" t="s">
        <v>175</v>
      </c>
      <c r="D9" s="1" t="s">
        <v>260</v>
      </c>
    </row>
    <row r="10" spans="1:5" s="1" customFormat="1" ht="12.75">
      <c r="A10" s="1" t="s">
        <v>262</v>
      </c>
      <c r="B10" s="1" t="s">
        <v>263</v>
      </c>
      <c r="D10" s="1" t="s">
        <v>264</v>
      </c>
      <c r="E10" s="2"/>
    </row>
    <row r="11" spans="1:4" s="1" customFormat="1" ht="12.75">
      <c r="A11" s="1" t="s">
        <v>200</v>
      </c>
      <c r="B11" s="1" t="s">
        <v>201</v>
      </c>
      <c r="D11" s="1" t="s">
        <v>256</v>
      </c>
    </row>
    <row r="12" spans="1:5" s="1" customFormat="1" ht="12.75">
      <c r="A12" s="1" t="s">
        <v>93</v>
      </c>
      <c r="B12" s="1" t="s">
        <v>94</v>
      </c>
      <c r="D12" s="1" t="s">
        <v>152</v>
      </c>
      <c r="E12" s="2"/>
    </row>
    <row r="13" spans="1:5" s="1" customFormat="1" ht="12.75">
      <c r="A13" s="1" t="s">
        <v>73</v>
      </c>
      <c r="B13" s="1" t="s">
        <v>180</v>
      </c>
      <c r="D13" s="1" t="s">
        <v>198</v>
      </c>
      <c r="E13" s="2"/>
    </row>
    <row r="14" spans="1:5" s="1" customFormat="1" ht="12.75">
      <c r="A14" s="1" t="s">
        <v>73</v>
      </c>
      <c r="B14" s="1" t="s">
        <v>74</v>
      </c>
      <c r="D14" s="1" t="s">
        <v>161</v>
      </c>
      <c r="E14" s="2"/>
    </row>
    <row r="15" spans="1:5" s="1" customFormat="1" ht="12.75">
      <c r="A15" s="1" t="s">
        <v>73</v>
      </c>
      <c r="B15" s="1" t="s">
        <v>295</v>
      </c>
      <c r="D15" s="1" t="s">
        <v>296</v>
      </c>
      <c r="E15" s="2"/>
    </row>
    <row r="16" spans="1:5" s="1" customFormat="1" ht="12.75">
      <c r="A16" s="1" t="s">
        <v>0</v>
      </c>
      <c r="B16" s="1" t="s">
        <v>82</v>
      </c>
      <c r="D16" s="1" t="s">
        <v>161</v>
      </c>
      <c r="E16" s="2"/>
    </row>
    <row r="17" spans="1:5" s="1" customFormat="1" ht="12.75">
      <c r="A17" s="1" t="s">
        <v>0</v>
      </c>
      <c r="B17" s="1" t="s">
        <v>83</v>
      </c>
      <c r="D17" s="1" t="s">
        <v>226</v>
      </c>
      <c r="E17" s="2"/>
    </row>
    <row r="18" spans="1:5" s="1" customFormat="1" ht="12.75">
      <c r="A18" s="1" t="s">
        <v>106</v>
      </c>
      <c r="B18" s="1" t="s">
        <v>107</v>
      </c>
      <c r="D18" s="1" t="s">
        <v>276</v>
      </c>
      <c r="E18" s="2"/>
    </row>
    <row r="19" spans="1:4" s="1" customFormat="1" ht="12.75">
      <c r="A19" s="1" t="s">
        <v>158</v>
      </c>
      <c r="B19" s="1" t="s">
        <v>143</v>
      </c>
      <c r="D19" s="1" t="s">
        <v>192</v>
      </c>
    </row>
    <row r="20" spans="1:4" s="1" customFormat="1" ht="12.75">
      <c r="A20" s="1" t="s">
        <v>272</v>
      </c>
      <c r="B20" s="1" t="s">
        <v>273</v>
      </c>
      <c r="D20" s="1" t="s">
        <v>274</v>
      </c>
    </row>
    <row r="21" spans="1:5" s="1" customFormat="1" ht="12.75">
      <c r="A21" s="1" t="s">
        <v>232</v>
      </c>
      <c r="B21" s="1" t="s">
        <v>233</v>
      </c>
      <c r="D21" s="1" t="s">
        <v>234</v>
      </c>
      <c r="E21" s="2"/>
    </row>
    <row r="22" spans="1:4" s="1" customFormat="1" ht="12.75">
      <c r="A22" s="1" t="s">
        <v>95</v>
      </c>
      <c r="B22" s="1" t="s">
        <v>96</v>
      </c>
      <c r="D22" s="1" t="s">
        <v>287</v>
      </c>
    </row>
    <row r="23" spans="1:5" s="1" customFormat="1" ht="12.75">
      <c r="A23" s="1" t="s">
        <v>95</v>
      </c>
      <c r="B23" s="1" t="s">
        <v>119</v>
      </c>
      <c r="D23" s="1" t="s">
        <v>266</v>
      </c>
      <c r="E23" s="2"/>
    </row>
    <row r="24" spans="1:5" s="1" customFormat="1" ht="12.75">
      <c r="A24" s="1" t="s">
        <v>85</v>
      </c>
      <c r="B24" s="1" t="s">
        <v>258</v>
      </c>
      <c r="D24" s="1" t="s">
        <v>259</v>
      </c>
      <c r="E24" s="2"/>
    </row>
    <row r="25" spans="1:4" s="1" customFormat="1" ht="12.75">
      <c r="A25" s="1" t="s">
        <v>162</v>
      </c>
      <c r="B25" s="1" t="s">
        <v>181</v>
      </c>
      <c r="D25" s="1" t="s">
        <v>288</v>
      </c>
    </row>
    <row r="26" spans="1:4" s="1" customFormat="1" ht="12.75">
      <c r="A26" s="1" t="s">
        <v>162</v>
      </c>
      <c r="B26" s="1" t="s">
        <v>297</v>
      </c>
      <c r="D26" s="1" t="s">
        <v>298</v>
      </c>
    </row>
    <row r="27" spans="1:5" s="1" customFormat="1" ht="12.75">
      <c r="A27" s="1" t="s">
        <v>222</v>
      </c>
      <c r="B27" s="1" t="s">
        <v>223</v>
      </c>
      <c r="D27" s="1" t="s">
        <v>239</v>
      </c>
      <c r="E27" s="2"/>
    </row>
    <row r="28" spans="1:5" s="1" customFormat="1" ht="12.75">
      <c r="A28" s="1" t="s">
        <v>112</v>
      </c>
      <c r="B28" s="1" t="s">
        <v>138</v>
      </c>
      <c r="D28" s="1" t="s">
        <v>237</v>
      </c>
      <c r="E28" s="2"/>
    </row>
    <row r="29" spans="1:5" s="1" customFormat="1" ht="12.75">
      <c r="A29" s="1" t="s">
        <v>112</v>
      </c>
      <c r="B29" s="1" t="s">
        <v>252</v>
      </c>
      <c r="D29" s="1" t="s">
        <v>253</v>
      </c>
      <c r="E29" s="2"/>
    </row>
    <row r="30" spans="1:5" s="1" customFormat="1" ht="12.75">
      <c r="A30" s="1" t="s">
        <v>104</v>
      </c>
      <c r="B30" s="1" t="s">
        <v>240</v>
      </c>
      <c r="D30" s="1" t="s">
        <v>241</v>
      </c>
      <c r="E30" s="2"/>
    </row>
    <row r="31" spans="1:5" s="1" customFormat="1" ht="12.75">
      <c r="A31" s="1" t="s">
        <v>104</v>
      </c>
      <c r="B31" s="1" t="s">
        <v>270</v>
      </c>
      <c r="D31" s="1" t="s">
        <v>271</v>
      </c>
      <c r="E31" s="2"/>
    </row>
    <row r="32" spans="1:4" s="1" customFormat="1" ht="12.75">
      <c r="A32" s="1" t="s">
        <v>104</v>
      </c>
      <c r="B32" s="1" t="s">
        <v>299</v>
      </c>
      <c r="D32" s="1" t="s">
        <v>300</v>
      </c>
    </row>
    <row r="33" spans="1:5" s="1" customFormat="1" ht="12.75">
      <c r="A33" s="1" t="s">
        <v>149</v>
      </c>
      <c r="B33" s="1" t="s">
        <v>150</v>
      </c>
      <c r="D33" s="1" t="s">
        <v>238</v>
      </c>
      <c r="E33" s="2"/>
    </row>
    <row r="34" spans="1:5" s="1" customFormat="1" ht="12.75">
      <c r="A34" s="1" t="s">
        <v>111</v>
      </c>
      <c r="B34" s="1" t="s">
        <v>163</v>
      </c>
      <c r="D34" s="1" t="s">
        <v>145</v>
      </c>
      <c r="E34" s="2"/>
    </row>
    <row r="35" spans="1:4" s="1" customFormat="1" ht="12.75">
      <c r="A35" s="1" t="s">
        <v>111</v>
      </c>
      <c r="B35" s="1" t="s">
        <v>230</v>
      </c>
      <c r="D35" s="1" t="s">
        <v>231</v>
      </c>
    </row>
    <row r="36" spans="1:4" s="1" customFormat="1" ht="12.75">
      <c r="A36" s="1" t="s">
        <v>111</v>
      </c>
      <c r="B36" s="1" t="s">
        <v>144</v>
      </c>
      <c r="D36" s="1" t="s">
        <v>145</v>
      </c>
    </row>
    <row r="37" spans="1:5" s="1" customFormat="1" ht="12.75">
      <c r="A37" s="1" t="s">
        <v>139</v>
      </c>
      <c r="B37" s="1" t="s">
        <v>140</v>
      </c>
      <c r="D37" s="1" t="s">
        <v>249</v>
      </c>
      <c r="E37" s="2"/>
    </row>
    <row r="38" spans="1:4" s="1" customFormat="1" ht="12.75">
      <c r="A38" s="1" t="s">
        <v>139</v>
      </c>
      <c r="B38" s="1" t="s">
        <v>188</v>
      </c>
      <c r="D38" s="1" t="s">
        <v>277</v>
      </c>
    </row>
    <row r="39" spans="1:5" s="1" customFormat="1" ht="12.75">
      <c r="A39" s="1" t="s">
        <v>108</v>
      </c>
      <c r="B39" s="1" t="s">
        <v>78</v>
      </c>
      <c r="D39" s="1" t="s">
        <v>109</v>
      </c>
      <c r="E39" s="2"/>
    </row>
    <row r="40" spans="1:5" s="1" customFormat="1" ht="12.75">
      <c r="A40" s="1" t="s">
        <v>108</v>
      </c>
      <c r="B40" s="1" t="s">
        <v>110</v>
      </c>
      <c r="D40" s="1" t="s">
        <v>152</v>
      </c>
      <c r="E40" s="2"/>
    </row>
    <row r="41" spans="1:5" s="1" customFormat="1" ht="12.75">
      <c r="A41" s="1" t="s">
        <v>108</v>
      </c>
      <c r="B41" s="1" t="s">
        <v>146</v>
      </c>
      <c r="D41" s="1" t="s">
        <v>280</v>
      </c>
      <c r="E41" s="2"/>
    </row>
    <row r="42" spans="1:5" s="1" customFormat="1" ht="12.75">
      <c r="A42" s="1" t="s">
        <v>108</v>
      </c>
      <c r="B42" s="1" t="s">
        <v>303</v>
      </c>
      <c r="D42" s="1" t="s">
        <v>304</v>
      </c>
      <c r="E42" s="2"/>
    </row>
    <row r="43" spans="1:5" s="1" customFormat="1" ht="12.75">
      <c r="A43" s="1" t="s">
        <v>108</v>
      </c>
      <c r="B43" s="1" t="s">
        <v>170</v>
      </c>
      <c r="D43" s="1" t="s">
        <v>225</v>
      </c>
      <c r="E43" s="2"/>
    </row>
    <row r="44" spans="1:5" s="1" customFormat="1" ht="12.75">
      <c r="A44" s="1" t="s">
        <v>108</v>
      </c>
      <c r="B44" s="1" t="s">
        <v>309</v>
      </c>
      <c r="D44" s="1" t="s">
        <v>310</v>
      </c>
      <c r="E44" s="2"/>
    </row>
    <row r="45" spans="1:4" s="2" customFormat="1" ht="12.75">
      <c r="A45" s="1" t="s">
        <v>156</v>
      </c>
      <c r="B45" s="1" t="s">
        <v>275</v>
      </c>
      <c r="C45" s="1"/>
      <c r="D45" s="1" t="s">
        <v>269</v>
      </c>
    </row>
    <row r="46" spans="1:4" s="2" customFormat="1" ht="12.75">
      <c r="A46" s="1" t="s">
        <v>156</v>
      </c>
      <c r="B46" s="1" t="s">
        <v>143</v>
      </c>
      <c r="C46" s="1"/>
      <c r="D46" s="1" t="s">
        <v>269</v>
      </c>
    </row>
    <row r="47" spans="1:4" s="1" customFormat="1" ht="12.75">
      <c r="A47" s="1" t="s">
        <v>156</v>
      </c>
      <c r="B47" s="1" t="s">
        <v>157</v>
      </c>
      <c r="D47" s="1" t="s">
        <v>199</v>
      </c>
    </row>
    <row r="48" spans="1:4" s="1" customFormat="1" ht="12.75">
      <c r="A48" s="1" t="s">
        <v>156</v>
      </c>
      <c r="B48" s="1" t="s">
        <v>305</v>
      </c>
      <c r="D48" s="1" t="s">
        <v>306</v>
      </c>
    </row>
    <row r="49" spans="1:5" s="1" customFormat="1" ht="12.75">
      <c r="A49" s="1" t="s">
        <v>142</v>
      </c>
      <c r="B49" s="1" t="s">
        <v>143</v>
      </c>
      <c r="D49" s="1" t="s">
        <v>177</v>
      </c>
      <c r="E49" s="2"/>
    </row>
    <row r="50" spans="1:5" s="1" customFormat="1" ht="12.75">
      <c r="A50" s="1" t="s">
        <v>291</v>
      </c>
      <c r="B50" s="1" t="s">
        <v>293</v>
      </c>
      <c r="D50" s="1" t="s">
        <v>294</v>
      </c>
      <c r="E50" s="2"/>
    </row>
    <row r="51" spans="1:4" s="1" customFormat="1" ht="12.75">
      <c r="A51" s="1" t="s">
        <v>189</v>
      </c>
      <c r="B51" s="1" t="s">
        <v>190</v>
      </c>
      <c r="D51" s="1" t="s">
        <v>187</v>
      </c>
    </row>
    <row r="52" spans="1:5" s="1" customFormat="1" ht="12.75">
      <c r="A52" s="1" t="s">
        <v>265</v>
      </c>
      <c r="B52" s="1" t="s">
        <v>196</v>
      </c>
      <c r="D52" s="1" t="s">
        <v>192</v>
      </c>
      <c r="E52" s="2"/>
    </row>
    <row r="53" spans="1:5" s="1" customFormat="1" ht="12.75">
      <c r="A53" s="1" t="s">
        <v>81</v>
      </c>
      <c r="B53" s="1" t="s">
        <v>91</v>
      </c>
      <c r="D53" s="1" t="s">
        <v>268</v>
      </c>
      <c r="E53" s="2"/>
    </row>
    <row r="54" spans="1:5" s="1" customFormat="1" ht="12.75">
      <c r="A54" s="1" t="s">
        <v>81</v>
      </c>
      <c r="B54" s="1" t="s">
        <v>301</v>
      </c>
      <c r="D54" s="1" t="s">
        <v>302</v>
      </c>
      <c r="E54" s="2"/>
    </row>
    <row r="55" spans="1:5" s="1" customFormat="1" ht="12.75">
      <c r="A55" s="1" t="s">
        <v>81</v>
      </c>
      <c r="B55" s="1" t="s">
        <v>171</v>
      </c>
      <c r="D55" s="1" t="s">
        <v>172</v>
      </c>
      <c r="E55" s="2"/>
    </row>
    <row r="56" spans="1:5" s="1" customFormat="1" ht="12.75">
      <c r="A56" s="1" t="s">
        <v>81</v>
      </c>
      <c r="B56" s="1" t="s">
        <v>311</v>
      </c>
      <c r="D56" s="1" t="s">
        <v>250</v>
      </c>
      <c r="E56" s="2"/>
    </row>
    <row r="57" spans="1:5" s="1" customFormat="1" ht="12.75">
      <c r="A57" s="1" t="s">
        <v>81</v>
      </c>
      <c r="B57" s="1" t="s">
        <v>289</v>
      </c>
      <c r="D57" s="1" t="s">
        <v>290</v>
      </c>
      <c r="E57" s="2"/>
    </row>
    <row r="58" spans="1:5" s="1" customFormat="1" ht="12.75">
      <c r="A58" s="1" t="s">
        <v>81</v>
      </c>
      <c r="B58" s="1" t="s">
        <v>114</v>
      </c>
      <c r="D58" s="1" t="s">
        <v>257</v>
      </c>
      <c r="E58" s="2"/>
    </row>
    <row r="59" spans="1:4" s="1" customFormat="1" ht="12.75">
      <c r="A59" s="1" t="s">
        <v>81</v>
      </c>
      <c r="B59" s="1" t="s">
        <v>166</v>
      </c>
      <c r="D59" s="1" t="s">
        <v>228</v>
      </c>
    </row>
    <row r="60" spans="1:5" s="1" customFormat="1" ht="12.75">
      <c r="A60" s="1" t="s">
        <v>81</v>
      </c>
      <c r="B60" s="1" t="s">
        <v>168</v>
      </c>
      <c r="D60" s="1" t="s">
        <v>228</v>
      </c>
      <c r="E60" s="2"/>
    </row>
    <row r="61" spans="1:4" s="1" customFormat="1" ht="12.75">
      <c r="A61" s="1" t="s">
        <v>81</v>
      </c>
      <c r="B61" s="1" t="s">
        <v>117</v>
      </c>
      <c r="D61" s="1" t="s">
        <v>137</v>
      </c>
    </row>
    <row r="62" spans="1:5" s="1" customFormat="1" ht="12.75">
      <c r="A62" s="1" t="s">
        <v>99</v>
      </c>
      <c r="B62" s="1" t="s">
        <v>118</v>
      </c>
      <c r="D62" s="1" t="s">
        <v>221</v>
      </c>
      <c r="E62" s="2"/>
    </row>
    <row r="63" spans="1:5" s="1" customFormat="1" ht="12.75">
      <c r="A63" s="1" t="s">
        <v>99</v>
      </c>
      <c r="B63" s="1" t="s">
        <v>186</v>
      </c>
      <c r="D63" s="1" t="s">
        <v>261</v>
      </c>
      <c r="E63" s="2"/>
    </row>
    <row r="64" spans="1:4" s="1" customFormat="1" ht="12.75">
      <c r="A64" s="1" t="s">
        <v>99</v>
      </c>
      <c r="B64" s="1" t="s">
        <v>100</v>
      </c>
      <c r="D64" s="1" t="s">
        <v>267</v>
      </c>
    </row>
    <row r="65" spans="1:5" s="1" customFormat="1" ht="12.75">
      <c r="A65" s="1" t="s">
        <v>102</v>
      </c>
      <c r="B65" s="1" t="s">
        <v>103</v>
      </c>
      <c r="D65" s="1" t="s">
        <v>248</v>
      </c>
      <c r="E65" s="2"/>
    </row>
    <row r="66" s="2" customFormat="1" ht="12.75"/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2020-04-05T15:34:31Z</dcterms:modified>
  <cp:category/>
  <cp:version/>
  <cp:contentType/>
  <cp:contentStatus/>
</cp:coreProperties>
</file>